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IndicatoreRiduzioneDebitoCR" sheetId="5" state="hidden" r:id="rId5"/>
    <sheet name="Debiti" sheetId="6" state="hidden" r:id="rId6"/>
    <sheet name="ElencoFatture" sheetId="7" state="hidden" r:id="rId7"/>
  </sheets>
  <definedNames>
    <definedName name="_xlnm.Print_Area" localSheetId="5">'Debiti'!$A$1:$AB$69</definedName>
    <definedName name="_xlnm.Print_Area" localSheetId="6">'ElencoFatture'!$C$1:$P$72</definedName>
    <definedName name="_xlnm.Print_Area" localSheetId="3">'FattureTempi'!$A$1:$AD$183</definedName>
    <definedName name="_xlnm.Print_Area" localSheetId="4">'IndicatoreRiduzioneDebitoCR'!$A$1:$M$16</definedName>
  </definedNames>
  <calcPr fullCalcOnLoad="1"/>
</workbook>
</file>

<file path=xl/sharedStrings.xml><?xml version="1.0" encoding="utf-8"?>
<sst xmlns="http://schemas.openxmlformats.org/spreadsheetml/2006/main" count="1479" uniqueCount="361">
  <si>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</si>
  <si>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</si>
  <si>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</si>
  <si>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</si>
  <si>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</si>
  <si>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</si>
  <si>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</si>
  <si>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</si>
  <si>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</si>
  <si>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</si>
  <si>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</si>
  <si>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</si>
  <si>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</si>
  <si>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</si>
  <si>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</si>
  <si>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</si>
  <si>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</si>
  <si>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</si>
  <si>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</si>
  <si>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</si>
  <si>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</si>
  <si>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</si>
  <si>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</si>
  <si>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</si>
  <si>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</si>
  <si>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</si>
  <si>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</si>
  <si>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</si>
  <si>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</si>
  <si>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</si>
  <si>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</si>
  <si>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</si>
  <si>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</si>
  <si>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</si>
  <si>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</si>
  <si>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</si>
  <si>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</si>
  <si>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</si>
  <si>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</si>
  <si>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</si>
  <si>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</si>
  <si>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</si>
  <si>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</si>
  <si>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</si>
  <si>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</si>
  <si>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</si>
  <si>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</si>
  <si>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</si>
  <si>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</si>
  <si>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</si>
  <si>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</si>
  <si>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</si>
  <si>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</si>
  <si>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</si>
  <si>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</si>
  <si>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</si>
  <si>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</si>
  <si>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</si>
  <si>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</si>
  <si>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</si>
  <si>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</si>
  <si>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</si>
  <si>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</si>
  <si>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</si>
  <si>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</si>
  <si>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</si>
  <si>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</si>
  <si>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</si>
  <si>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</si>
  <si>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</si>
  <si>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</si>
  <si>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</si>
  <si>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</si>
  <si>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</si>
  <si>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</si>
  <si>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</si>
  <si>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</si>
  <si>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</si>
  <si>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</si>
  <si>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</si>
  <si>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</si>
  <si>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</si>
  <si>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</si>
  <si>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</si>
  <si>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</si>
  <si>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</si>
  <si>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</si>
  <si>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</si>
  <si>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</si>
  <si>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</si>
  <si>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</si>
  <si>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</si>
  <si>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</si>
  <si>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</si>
  <si>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</si>
  <si>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</si>
  <si>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</si>
  <si>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</si>
  <si>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</si>
  <si>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</si>
  <si>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</si>
  <si>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</si>
  <si>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</si>
  <si>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</si>
  <si>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</si>
  <si>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</si>
  <si>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</si>
  <si>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</si>
  <si>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</si>
  <si>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</si>
  <si>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</si>
  <si>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Turri</t>
  </si>
  <si>
    <t>Tempestività dei Pagamenti - Elenco Fatture Pagate - Periodo 01/10/2021 - 31/12/2021</t>
  </si>
  <si>
    <t>05/10/2021</t>
  </si>
  <si>
    <t>013-2021</t>
  </si>
  <si>
    <t>24/09/2021</t>
  </si>
  <si>
    <t>SI</t>
  </si>
  <si>
    <t>ZA0322321B</t>
  </si>
  <si>
    <t>SERVIZI SOCIALI</t>
  </si>
  <si>
    <t/>
  </si>
  <si>
    <t>24/10/2021</t>
  </si>
  <si>
    <t>NO</t>
  </si>
  <si>
    <t>9/1.001</t>
  </si>
  <si>
    <t>10/09/2021</t>
  </si>
  <si>
    <t>27/09/2021</t>
  </si>
  <si>
    <t>10/10/2021</t>
  </si>
  <si>
    <t>3</t>
  </si>
  <si>
    <t>08/10/2021</t>
  </si>
  <si>
    <t>FPA 114/21</t>
  </si>
  <si>
    <t>08/09/2021</t>
  </si>
  <si>
    <t>Z0731A36C0</t>
  </si>
  <si>
    <t>09/09/2021</t>
  </si>
  <si>
    <t>UFFICIO TECNICO</t>
  </si>
  <si>
    <t>09/10/2021</t>
  </si>
  <si>
    <t>13/10/2021</t>
  </si>
  <si>
    <t>004166599574</t>
  </si>
  <si>
    <t>06/10/2021</t>
  </si>
  <si>
    <t>Z373055B4F</t>
  </si>
  <si>
    <t>07/11/2021</t>
  </si>
  <si>
    <t>004166599573</t>
  </si>
  <si>
    <t>004166599572</t>
  </si>
  <si>
    <t>004166599571</t>
  </si>
  <si>
    <t>004166599570</t>
  </si>
  <si>
    <t>004166599569</t>
  </si>
  <si>
    <t>004166599568</t>
  </si>
  <si>
    <t>004166599567</t>
  </si>
  <si>
    <t>004166599566</t>
  </si>
  <si>
    <t>004166599565</t>
  </si>
  <si>
    <t>004166599564</t>
  </si>
  <si>
    <t>004166599563</t>
  </si>
  <si>
    <t>14/10/2021</t>
  </si>
  <si>
    <t>A20020211000038399</t>
  </si>
  <si>
    <t>30/09/2021</t>
  </si>
  <si>
    <t>Z2B2C5EA88</t>
  </si>
  <si>
    <t>04/10/2021</t>
  </si>
  <si>
    <t>03/11/2021</t>
  </si>
  <si>
    <t>FATTPA 163_21</t>
  </si>
  <si>
    <t>06/09/2021</t>
  </si>
  <si>
    <t>ZF927D42AD</t>
  </si>
  <si>
    <t>07/09/2021</t>
  </si>
  <si>
    <t>07/10/2021</t>
  </si>
  <si>
    <t>FATTPA 197_21</t>
  </si>
  <si>
    <t>296/2021</t>
  </si>
  <si>
    <t>Z8330A24CA</t>
  </si>
  <si>
    <t>FATTPA 198_21</t>
  </si>
  <si>
    <t>Z192809DFB</t>
  </si>
  <si>
    <t>04/11/2021</t>
  </si>
  <si>
    <t>FATTPA 34_21</t>
  </si>
  <si>
    <t>16/09/2021</t>
  </si>
  <si>
    <t>Z74326E50C</t>
  </si>
  <si>
    <t>16/10/2021</t>
  </si>
  <si>
    <t>22/10/2021</t>
  </si>
  <si>
    <t>FPA 35/21</t>
  </si>
  <si>
    <t>19/10/2021</t>
  </si>
  <si>
    <t>ZF62FB6791</t>
  </si>
  <si>
    <t>UFFICIO FINANZIARIO</t>
  </si>
  <si>
    <t>18/11/2021</t>
  </si>
  <si>
    <t>28/10/2021</t>
  </si>
  <si>
    <t>36PA</t>
  </si>
  <si>
    <t>Z0A2F0F3FD</t>
  </si>
  <si>
    <t>15/10/2021</t>
  </si>
  <si>
    <t>14/11/2021</t>
  </si>
  <si>
    <t>115/E</t>
  </si>
  <si>
    <t>Z4B30D4768</t>
  </si>
  <si>
    <t>28/09/2021</t>
  </si>
  <si>
    <t>009PA/21</t>
  </si>
  <si>
    <t>12/10/2021</t>
  </si>
  <si>
    <t>Z0C32C5F85</t>
  </si>
  <si>
    <t>20/10/2021</t>
  </si>
  <si>
    <t>19/11/2021</t>
  </si>
  <si>
    <t>16</t>
  </si>
  <si>
    <t>8860756F27</t>
  </si>
  <si>
    <t>18/10/2021</t>
  </si>
  <si>
    <t>17/11/2021</t>
  </si>
  <si>
    <t>9/PA</t>
  </si>
  <si>
    <t>Z69293897D</t>
  </si>
  <si>
    <t>FPA 1/21</t>
  </si>
  <si>
    <t>21/10/2021</t>
  </si>
  <si>
    <t>21/11/2021</t>
  </si>
  <si>
    <t>08/11/2021</t>
  </si>
  <si>
    <t>AN18291717</t>
  </si>
  <si>
    <t>ZC32DA2819</t>
  </si>
  <si>
    <t>09/11/2021</t>
  </si>
  <si>
    <t>308/D</t>
  </si>
  <si>
    <t>Z563374F18</t>
  </si>
  <si>
    <t>PJ04573738</t>
  </si>
  <si>
    <t>31/10/2021</t>
  </si>
  <si>
    <t>ZC708D27DE</t>
  </si>
  <si>
    <t>04/12/2021</t>
  </si>
  <si>
    <t>16/11/2021</t>
  </si>
  <si>
    <t>30/2021</t>
  </si>
  <si>
    <t>Z72320B7FE</t>
  </si>
  <si>
    <t>13/11/2021</t>
  </si>
  <si>
    <t>93/PA/2021</t>
  </si>
  <si>
    <t>27/10/2021</t>
  </si>
  <si>
    <t>8881622256</t>
  </si>
  <si>
    <t>29/10/2021</t>
  </si>
  <si>
    <t>28/11/2021</t>
  </si>
  <si>
    <t>004174083039</t>
  </si>
  <si>
    <t>10/11/2021</t>
  </si>
  <si>
    <t>10/12/2021</t>
  </si>
  <si>
    <t>004174083038</t>
  </si>
  <si>
    <t>004174083037</t>
  </si>
  <si>
    <t>004174083036</t>
  </si>
  <si>
    <t>004174083035</t>
  </si>
  <si>
    <t>004174083034</t>
  </si>
  <si>
    <t>004174083033</t>
  </si>
  <si>
    <t>004174083032</t>
  </si>
  <si>
    <t>004174083031</t>
  </si>
  <si>
    <t>004174083030</t>
  </si>
  <si>
    <t>004174083029</t>
  </si>
  <si>
    <t>004174083028</t>
  </si>
  <si>
    <t>1021286487</t>
  </si>
  <si>
    <t>Z7932E6B0E</t>
  </si>
  <si>
    <t>15/11/2021</t>
  </si>
  <si>
    <t>15/12/2021</t>
  </si>
  <si>
    <t>P0017844</t>
  </si>
  <si>
    <t>12/11/2021</t>
  </si>
  <si>
    <t>Z9233DCB83</t>
  </si>
  <si>
    <t>23/11/2021</t>
  </si>
  <si>
    <t>140 PA</t>
  </si>
  <si>
    <t>Z2B2B57C52</t>
  </si>
  <si>
    <t>08/12/2021</t>
  </si>
  <si>
    <t>329/2021</t>
  </si>
  <si>
    <t>06/11/2021</t>
  </si>
  <si>
    <t>0002146699</t>
  </si>
  <si>
    <t>Z4D2A4AB6C</t>
  </si>
  <si>
    <t>17/12/2021</t>
  </si>
  <si>
    <t>139 PA</t>
  </si>
  <si>
    <t>25/11/2021</t>
  </si>
  <si>
    <t>FATTPA 7_21</t>
  </si>
  <si>
    <t>Z9A293105F</t>
  </si>
  <si>
    <t>4/PA</t>
  </si>
  <si>
    <t>11/11/2021</t>
  </si>
  <si>
    <t>Z67322326E</t>
  </si>
  <si>
    <t>12/12/2021</t>
  </si>
  <si>
    <t>FATTPA 8_21</t>
  </si>
  <si>
    <t>Z972FE6B15</t>
  </si>
  <si>
    <t>FATTPA 9_21</t>
  </si>
  <si>
    <t>30/11/2021</t>
  </si>
  <si>
    <t>0000921900019033</t>
  </si>
  <si>
    <t>05/11/2021</t>
  </si>
  <si>
    <t>Z3E341BC53</t>
  </si>
  <si>
    <t>01/12/2021</t>
  </si>
  <si>
    <t>13537/S</t>
  </si>
  <si>
    <t>30/10/2021</t>
  </si>
  <si>
    <t>Z2E32C4F31</t>
  </si>
  <si>
    <t>UFFICIO AMMINISTRATIVO</t>
  </si>
  <si>
    <t>1157 PA</t>
  </si>
  <si>
    <t>Z6D33DF38B</t>
  </si>
  <si>
    <t>02/12/2021</t>
  </si>
  <si>
    <t>FPA 163/21</t>
  </si>
  <si>
    <t>22/11/2021</t>
  </si>
  <si>
    <t>24/11/2021</t>
  </si>
  <si>
    <t>24/12/2021</t>
  </si>
  <si>
    <t>008403288894</t>
  </si>
  <si>
    <t>29/11/2021</t>
  </si>
  <si>
    <t>*</t>
  </si>
  <si>
    <t>29/12/2021</t>
  </si>
  <si>
    <t>09/12/2021</t>
  </si>
  <si>
    <t>45/2021</t>
  </si>
  <si>
    <t>Z603310004</t>
  </si>
  <si>
    <t>23/12/2021</t>
  </si>
  <si>
    <t>367/2021</t>
  </si>
  <si>
    <t>06/12/2021</t>
  </si>
  <si>
    <t>05/01/2022</t>
  </si>
  <si>
    <t>442/2021</t>
  </si>
  <si>
    <t>Z6830A2460</t>
  </si>
  <si>
    <t>03/12/2021</t>
  </si>
  <si>
    <t>02/01/2022</t>
  </si>
  <si>
    <t>FATTPA 208_21</t>
  </si>
  <si>
    <t>FATTPA 232_21</t>
  </si>
  <si>
    <t>01/01/2022</t>
  </si>
  <si>
    <t>45PA</t>
  </si>
  <si>
    <t>ZF3334A9BF</t>
  </si>
  <si>
    <t>07/12/2021</t>
  </si>
  <si>
    <t>06/01/2022</t>
  </si>
  <si>
    <t>11/PA</t>
  </si>
  <si>
    <t>Z073334209</t>
  </si>
  <si>
    <t>1021311486</t>
  </si>
  <si>
    <t>400</t>
  </si>
  <si>
    <t>13/12/2021</t>
  </si>
  <si>
    <t>004181665770</t>
  </si>
  <si>
    <t>08/01/2022</t>
  </si>
  <si>
    <t>004181665771</t>
  </si>
  <si>
    <t>004181665772</t>
  </si>
  <si>
    <t>004181665773</t>
  </si>
  <si>
    <t>004181665774</t>
  </si>
  <si>
    <t>004181665775</t>
  </si>
  <si>
    <t>004181665776</t>
  </si>
  <si>
    <t>004181665777</t>
  </si>
  <si>
    <t>004181665778</t>
  </si>
  <si>
    <t>004181665779</t>
  </si>
  <si>
    <t>004181665769</t>
  </si>
  <si>
    <t>14/12/2021</t>
  </si>
  <si>
    <t>004183122206</t>
  </si>
  <si>
    <t>12/01/2022</t>
  </si>
  <si>
    <t>33/PA</t>
  </si>
  <si>
    <t>Z0F334AA10</t>
  </si>
  <si>
    <t>11/01/2022</t>
  </si>
  <si>
    <t>FATTPA 218_21</t>
  </si>
  <si>
    <t>Z453352D4B</t>
  </si>
  <si>
    <t>1/FE/NC</t>
  </si>
  <si>
    <t>Z0132A8AD5</t>
  </si>
  <si>
    <t>FATTPA 23_21</t>
  </si>
  <si>
    <t>ZB4334A67E</t>
  </si>
  <si>
    <t>13/01/2022</t>
  </si>
  <si>
    <t>4</t>
  </si>
  <si>
    <t>0002151808</t>
  </si>
  <si>
    <t>Z5833C4652</t>
  </si>
  <si>
    <t>FatPAM28/2021</t>
  </si>
  <si>
    <t>ZAB2D88CB2</t>
  </si>
  <si>
    <t>10/PA</t>
  </si>
  <si>
    <t>ZBC340ED17</t>
  </si>
  <si>
    <t>3E</t>
  </si>
  <si>
    <t>Z66327BAF0</t>
  </si>
  <si>
    <t>0150020210003670300</t>
  </si>
  <si>
    <t>0150020210003667100</t>
  </si>
  <si>
    <t>0150020210003656500</t>
  </si>
  <si>
    <t>0150020210003656400</t>
  </si>
  <si>
    <t>0150020210003656300</t>
  </si>
  <si>
    <t>0150020210003656200</t>
  </si>
  <si>
    <t>0150020210003653300</t>
  </si>
  <si>
    <t>0150020210003653200</t>
  </si>
  <si>
    <t>0150020210003653000</t>
  </si>
  <si>
    <t>0150020210003652900</t>
  </si>
  <si>
    <t>0150020210003652800</t>
  </si>
  <si>
    <t>0150020210003652700</t>
  </si>
  <si>
    <t>0150020210003652600</t>
  </si>
  <si>
    <t>0150020210003652000</t>
  </si>
  <si>
    <t>0150020210003651900</t>
  </si>
  <si>
    <t>0150020210003651800</t>
  </si>
  <si>
    <t>0150020210003651700</t>
  </si>
  <si>
    <t>0150020210003651600</t>
  </si>
  <si>
    <t>21/12/2021</t>
  </si>
  <si>
    <t>3021/PA</t>
  </si>
  <si>
    <t>16/12/2021</t>
  </si>
  <si>
    <t>ZDF33A1A81</t>
  </si>
  <si>
    <t>16/01/2022</t>
  </si>
  <si>
    <t>TOTALI FATTURE:</t>
  </si>
  <si>
    <t>IND. TEMPESTIVITA' FATTURE: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</si>
</sst>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93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5"/>
    </row>
    <row r="2" spans="1:12" s="62" customFormat="1" ht="22.5" customHeight="1">
      <c r="A2" s="196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8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99" t="s">
        <v>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1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02" t="s">
        <v>55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1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05" t="s">
        <v>13</v>
      </c>
      <c r="AB4" s="200"/>
      <c r="AC4" s="200"/>
      <c r="AD4" s="200"/>
      <c r="AE4" s="200"/>
      <c r="AF4" s="200"/>
      <c r="AG4" s="206"/>
      <c r="AH4" s="32">
        <v>30</v>
      </c>
    </row>
    <row r="5" spans="1:34" s="15" customFormat="1" ht="22.5" customHeight="1">
      <c r="A5" s="202" t="s">
        <v>14</v>
      </c>
      <c r="B5" s="203"/>
      <c r="C5" s="204"/>
      <c r="D5" s="202" t="s">
        <v>15</v>
      </c>
      <c r="E5" s="203"/>
      <c r="F5" s="203"/>
      <c r="G5" s="203"/>
      <c r="H5" s="204"/>
      <c r="I5" s="202" t="s">
        <v>16</v>
      </c>
      <c r="J5" s="203"/>
      <c r="K5" s="204"/>
      <c r="L5" s="202" t="s">
        <v>1</v>
      </c>
      <c r="M5" s="203"/>
      <c r="N5" s="203"/>
      <c r="O5" s="202" t="s">
        <v>17</v>
      </c>
      <c r="P5" s="204"/>
      <c r="Q5" s="202" t="s">
        <v>18</v>
      </c>
      <c r="R5" s="203"/>
      <c r="S5" s="203"/>
      <c r="T5" s="204"/>
      <c r="U5" s="202" t="s">
        <v>19</v>
      </c>
      <c r="V5" s="203"/>
      <c r="W5" s="203"/>
      <c r="X5" s="58" t="s">
        <v>47</v>
      </c>
      <c r="Y5" s="202" t="s">
        <v>20</v>
      </c>
      <c r="Z5" s="204"/>
      <c r="AA5" s="207" t="s">
        <v>41</v>
      </c>
      <c r="AB5" s="208"/>
      <c r="AC5" s="208"/>
      <c r="AD5" s="208"/>
      <c r="AE5" s="208"/>
      <c r="AF5" s="208"/>
      <c r="AG5" s="208"/>
      <c r="AH5" s="209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93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96" t="s">
        <v>54</v>
      </c>
      <c r="B3" s="197"/>
      <c r="C3" s="197"/>
      <c r="D3" s="197"/>
      <c r="E3" s="197"/>
      <c r="F3" s="197"/>
      <c r="G3" s="197"/>
      <c r="H3" s="197"/>
      <c r="I3" s="197"/>
      <c r="J3" s="197"/>
      <c r="K3" s="212"/>
      <c r="L3" s="212"/>
      <c r="M3" s="212"/>
      <c r="N3" s="212"/>
      <c r="O3" s="212"/>
      <c r="P3" s="212"/>
      <c r="Q3" s="212"/>
      <c r="R3" s="213"/>
    </row>
    <row r="4" spans="1:18" ht="22.5" customHeight="1">
      <c r="A4" s="196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3"/>
    </row>
    <row r="5" spans="1:18" s="62" customFormat="1" ht="22.5" customHeight="1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4" t="s">
        <v>13</v>
      </c>
      <c r="L5" s="215"/>
      <c r="M5" s="215"/>
      <c r="N5" s="215"/>
      <c r="O5" s="215"/>
      <c r="P5" s="215"/>
      <c r="Q5" s="216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1"/>
  <sheetViews>
    <sheetView showGridLines="0" tabSelected="1" zoomScalePageLayoutView="0" workbookViewId="0" topLeftCell="A1">
      <selection activeCell="F27" sqref="F27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7" width="12.140625" style="116" customWidth="1"/>
    <col min="8" max="8" width="8.00390625" style="113" customWidth="1"/>
    <col min="9" max="9" width="12.140625" style="116" customWidth="1"/>
    <col min="10" max="10" width="14.8515625" style="102" customWidth="1"/>
    <col min="11" max="11" width="5.7109375" style="102" bestFit="1" customWidth="1"/>
    <col min="12" max="12" width="8.28125" style="102" bestFit="1" customWidth="1"/>
    <col min="13" max="13" width="10.7109375" style="114" bestFit="1" customWidth="1"/>
    <col min="14" max="14" width="7.00390625" style="102" hidden="1" customWidth="1"/>
    <col min="15" max="15" width="22.28125" style="115" hidden="1" customWidth="1"/>
    <col min="16" max="19" width="0" style="102" hidden="1" customWidth="1"/>
    <col min="20" max="20" width="5.7109375" style="102" hidden="1" customWidth="1"/>
    <col min="21" max="21" width="8.28125" style="102" hidden="1" customWidth="1"/>
    <col min="22" max="22" width="3.28125" style="102" hidden="1" customWidth="1"/>
    <col min="23" max="23" width="8.28125" style="102" bestFit="1" customWidth="1"/>
    <col min="24" max="24" width="12.7109375" style="114" customWidth="1"/>
    <col min="25" max="25" width="14.00390625" style="114" customWidth="1"/>
    <col min="26" max="26" width="15.7109375" style="114" customWidth="1"/>
    <col min="27" max="27" width="15.7109375" style="112" customWidth="1"/>
    <col min="28" max="28" width="14.7109375" style="112" customWidth="1"/>
    <col min="29" max="29" width="16.140625" style="116" customWidth="1"/>
    <col min="30" max="30" width="15.421875" style="102" customWidth="1"/>
    <col min="31" max="32" width="9.140625" style="102" customWidth="1"/>
    <col min="33" max="33" width="19.00390625" style="102" customWidth="1"/>
    <col min="34" max="16384" width="9.140625" style="102" customWidth="1"/>
  </cols>
  <sheetData>
    <row r="1" spans="1:30" s="85" customFormat="1" ht="22.5" customHeight="1">
      <c r="A1" s="223" t="s">
        <v>111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5"/>
    </row>
    <row r="2" spans="1:29" s="92" customFormat="1" ht="15" customHeight="1">
      <c r="A2" s="86"/>
      <c r="B2" s="87"/>
      <c r="C2" s="21"/>
      <c r="D2" s="88"/>
      <c r="E2" s="21"/>
      <c r="F2" s="89"/>
      <c r="G2" s="89"/>
      <c r="H2" s="124"/>
      <c r="I2" s="89"/>
      <c r="J2" s="87"/>
      <c r="K2" s="87"/>
      <c r="L2" s="87"/>
      <c r="M2" s="21"/>
      <c r="N2" s="87"/>
      <c r="O2" s="88"/>
      <c r="P2" s="87"/>
      <c r="Q2" s="87"/>
      <c r="R2" s="87"/>
      <c r="S2" s="87"/>
      <c r="T2" s="87"/>
      <c r="U2" s="87"/>
      <c r="V2" s="87"/>
      <c r="W2" s="87"/>
      <c r="X2" s="21"/>
      <c r="Y2" s="21"/>
      <c r="Z2" s="21"/>
      <c r="AA2" s="90"/>
      <c r="AB2" s="91"/>
      <c r="AC2" s="120"/>
    </row>
    <row r="3" spans="1:30" s="85" customFormat="1" ht="22.5" customHeight="1">
      <c r="A3" s="207" t="s">
        <v>112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7"/>
    </row>
    <row r="4" spans="1:30" s="85" customFormat="1" ht="15" customHeight="1">
      <c r="A4" s="93"/>
      <c r="B4" s="94"/>
      <c r="C4" s="95"/>
      <c r="D4" s="96"/>
      <c r="E4" s="95"/>
      <c r="F4" s="97"/>
      <c r="G4" s="97"/>
      <c r="H4" s="125"/>
      <c r="I4" s="97"/>
      <c r="J4" s="94"/>
      <c r="K4" s="94"/>
      <c r="L4" s="94"/>
      <c r="M4" s="95"/>
      <c r="N4" s="94"/>
      <c r="O4" s="96"/>
      <c r="P4" s="94"/>
      <c r="Q4" s="94"/>
      <c r="R4" s="94"/>
      <c r="S4" s="94"/>
      <c r="T4" s="94"/>
      <c r="U4" s="94"/>
      <c r="V4" s="94"/>
      <c r="W4" s="94"/>
      <c r="X4" s="95"/>
      <c r="Y4" s="205"/>
      <c r="Z4" s="228"/>
      <c r="AA4" s="228"/>
      <c r="AB4" s="228"/>
      <c r="AC4" s="229"/>
      <c r="AD4" s="222"/>
    </row>
    <row r="5" spans="1:30" s="85" customFormat="1" ht="22.5" customHeight="1">
      <c r="A5" s="207" t="s">
        <v>14</v>
      </c>
      <c r="B5" s="217"/>
      <c r="C5" s="218"/>
      <c r="D5" s="207" t="s">
        <v>15</v>
      </c>
      <c r="E5" s="217"/>
      <c r="F5" s="217"/>
      <c r="G5" s="217"/>
      <c r="H5" s="217"/>
      <c r="I5" s="217"/>
      <c r="J5" s="218"/>
      <c r="K5" s="207" t="s">
        <v>16</v>
      </c>
      <c r="L5" s="217"/>
      <c r="M5" s="218"/>
      <c r="N5" s="207" t="s">
        <v>17</v>
      </c>
      <c r="O5" s="218"/>
      <c r="P5" s="207" t="s">
        <v>18</v>
      </c>
      <c r="Q5" s="217"/>
      <c r="R5" s="217"/>
      <c r="S5" s="218"/>
      <c r="T5" s="207" t="s">
        <v>19</v>
      </c>
      <c r="U5" s="217"/>
      <c r="V5" s="217"/>
      <c r="W5" s="207" t="s">
        <v>20</v>
      </c>
      <c r="X5" s="218"/>
      <c r="Y5" s="207" t="s">
        <v>61</v>
      </c>
      <c r="Z5" s="221"/>
      <c r="AA5" s="221"/>
      <c r="AB5" s="221"/>
      <c r="AC5" s="221"/>
      <c r="AD5" s="222"/>
    </row>
    <row r="6" spans="1:33" ht="36" customHeight="1">
      <c r="A6" s="99" t="s">
        <v>21</v>
      </c>
      <c r="B6" s="99" t="s">
        <v>22</v>
      </c>
      <c r="C6" s="52" t="s">
        <v>23</v>
      </c>
      <c r="D6" s="99" t="s">
        <v>24</v>
      </c>
      <c r="E6" s="100" t="s">
        <v>25</v>
      </c>
      <c r="F6" s="126" t="s">
        <v>63</v>
      </c>
      <c r="G6" s="101" t="s">
        <v>64</v>
      </c>
      <c r="H6" s="127" t="s">
        <v>65</v>
      </c>
      <c r="I6" s="126" t="s">
        <v>66</v>
      </c>
      <c r="J6" s="99" t="s">
        <v>28</v>
      </c>
      <c r="K6" s="99" t="s">
        <v>21</v>
      </c>
      <c r="L6" s="99" t="s">
        <v>24</v>
      </c>
      <c r="M6" s="52" t="s">
        <v>29</v>
      </c>
      <c r="N6" s="99" t="s">
        <v>33</v>
      </c>
      <c r="O6" s="99" t="s">
        <v>26</v>
      </c>
      <c r="P6" s="99" t="s">
        <v>33</v>
      </c>
      <c r="Q6" s="99" t="s">
        <v>34</v>
      </c>
      <c r="R6" s="99" t="s">
        <v>35</v>
      </c>
      <c r="S6" s="99" t="s">
        <v>36</v>
      </c>
      <c r="T6" s="99" t="s">
        <v>21</v>
      </c>
      <c r="U6" s="99" t="s">
        <v>24</v>
      </c>
      <c r="V6" s="99" t="s">
        <v>37</v>
      </c>
      <c r="W6" s="99" t="s">
        <v>24</v>
      </c>
      <c r="X6" s="52" t="s">
        <v>38</v>
      </c>
      <c r="Y6" s="117" t="s">
        <v>56</v>
      </c>
      <c r="Z6" s="117" t="s">
        <v>57</v>
      </c>
      <c r="AA6" s="117" t="s">
        <v>59</v>
      </c>
      <c r="AB6" s="118" t="s">
        <v>58</v>
      </c>
      <c r="AC6" s="121" t="s">
        <v>60</v>
      </c>
      <c r="AD6" s="119" t="s">
        <v>62</v>
      </c>
      <c r="AE6" s="219"/>
      <c r="AF6" s="220"/>
      <c r="AG6" s="220"/>
    </row>
    <row r="7" spans="1:29" ht="15">
      <c r="A7" s="103"/>
      <c r="B7" s="103"/>
      <c r="C7" s="104"/>
      <c r="D7" s="105"/>
      <c r="E7" s="104"/>
      <c r="F7" s="107"/>
      <c r="G7" s="107"/>
      <c r="H7" s="102"/>
      <c r="I7" s="107"/>
      <c r="J7" s="103"/>
      <c r="K7" s="103"/>
      <c r="L7" s="103"/>
      <c r="M7" s="104"/>
      <c r="N7" s="103"/>
      <c r="O7" s="106"/>
      <c r="P7" s="103"/>
      <c r="Q7" s="103"/>
      <c r="R7" s="103"/>
      <c r="S7" s="103"/>
      <c r="T7" s="108"/>
      <c r="U7" s="108"/>
      <c r="V7" s="108"/>
      <c r="W7" s="103"/>
      <c r="X7" s="104"/>
      <c r="Y7" s="104"/>
      <c r="Z7" s="104"/>
      <c r="AA7" s="110"/>
      <c r="AB7" s="111"/>
      <c r="AC7" s="107"/>
    </row>
    <row r="8" spans="1:30" ht="15">
      <c r="A8" s="103">
        <v>2021</v>
      </c>
      <c r="B8" s="103">
        <v>328</v>
      </c>
      <c r="C8" s="104" t="s">
        <v>113</v>
      </c>
      <c r="D8" s="279" t="s">
        <v>114</v>
      </c>
      <c r="E8" s="104" t="s">
        <v>115</v>
      </c>
      <c r="F8" s="107">
        <v>2200</v>
      </c>
      <c r="G8" s="107">
        <v>200</v>
      </c>
      <c r="H8" s="102" t="s">
        <v>116</v>
      </c>
      <c r="I8" s="107">
        <f>IF(H8="SI",F8-G8,F8)</f>
        <v>2000</v>
      </c>
      <c r="J8" s="280" t="s">
        <v>117</v>
      </c>
      <c r="K8" s="103">
        <v>2021</v>
      </c>
      <c r="L8" s="103">
        <v>3489</v>
      </c>
      <c r="M8" s="104" t="s">
        <v>115</v>
      </c>
      <c r="N8" s="103">
        <v>4</v>
      </c>
      <c r="O8" s="106" t="s">
        <v>118</v>
      </c>
      <c r="P8" s="103">
        <v>1100403</v>
      </c>
      <c r="Q8" s="103">
        <v>4100</v>
      </c>
      <c r="R8" s="103">
        <v>74</v>
      </c>
      <c r="S8" s="103">
        <v>20</v>
      </c>
      <c r="T8" s="108">
        <v>2021</v>
      </c>
      <c r="U8" s="108">
        <v>302</v>
      </c>
      <c r="V8" s="108">
        <v>0</v>
      </c>
      <c r="W8" s="103">
        <v>871</v>
      </c>
      <c r="X8" s="104" t="s">
        <v>113</v>
      </c>
      <c r="Y8" s="281" t="s">
        <v>120</v>
      </c>
      <c r="Z8" s="281" t="s">
        <v>113</v>
      </c>
      <c r="AA8" s="282">
        <f>Z8-Y8</f>
        <v>-19</v>
      </c>
      <c r="AB8" s="283">
        <f>IF(AD8="SI",0,I8)</f>
        <v>2000</v>
      </c>
      <c r="AC8" s="284">
        <f>AB8*AA8</f>
        <v>-38000</v>
      </c>
      <c r="AD8" s="285" t="s">
        <v>121</v>
      </c>
    </row>
    <row r="9" spans="1:30" ht="15">
      <c r="A9" s="103">
        <v>2021</v>
      </c>
      <c r="B9" s="103">
        <v>331</v>
      </c>
      <c r="C9" s="104" t="s">
        <v>113</v>
      </c>
      <c r="D9" s="279" t="s">
        <v>122</v>
      </c>
      <c r="E9" s="104" t="s">
        <v>123</v>
      </c>
      <c r="F9" s="107">
        <v>100</v>
      </c>
      <c r="G9" s="107">
        <v>0</v>
      </c>
      <c r="H9" s="102" t="s">
        <v>121</v>
      </c>
      <c r="I9" s="107">
        <f>IF(H9="SI",F9-G9,F9)</f>
        <v>100</v>
      </c>
      <c r="J9" s="280" t="s">
        <v>119</v>
      </c>
      <c r="K9" s="103">
        <v>2021</v>
      </c>
      <c r="L9" s="103">
        <v>3306</v>
      </c>
      <c r="M9" s="104" t="s">
        <v>123</v>
      </c>
      <c r="N9" s="103">
        <v>4</v>
      </c>
      <c r="O9" s="106" t="s">
        <v>118</v>
      </c>
      <c r="P9" s="103">
        <v>1100403</v>
      </c>
      <c r="Q9" s="103">
        <v>4100</v>
      </c>
      <c r="R9" s="103">
        <v>74</v>
      </c>
      <c r="S9" s="103">
        <v>10</v>
      </c>
      <c r="T9" s="108">
        <v>2021</v>
      </c>
      <c r="U9" s="108">
        <v>376</v>
      </c>
      <c r="V9" s="108">
        <v>0</v>
      </c>
      <c r="W9" s="103">
        <v>872</v>
      </c>
      <c r="X9" s="104" t="s">
        <v>113</v>
      </c>
      <c r="Y9" s="281" t="s">
        <v>125</v>
      </c>
      <c r="Z9" s="281" t="s">
        <v>113</v>
      </c>
      <c r="AA9" s="282">
        <f>Z9-Y9</f>
        <v>-5</v>
      </c>
      <c r="AB9" s="283">
        <f>IF(AD9="SI",0,I9)</f>
        <v>100</v>
      </c>
      <c r="AC9" s="284">
        <f>AB9*AA9</f>
        <v>-500</v>
      </c>
      <c r="AD9" s="285" t="s">
        <v>121</v>
      </c>
    </row>
    <row r="10" spans="1:30" ht="15">
      <c r="A10" s="103">
        <v>2021</v>
      </c>
      <c r="B10" s="103">
        <v>332</v>
      </c>
      <c r="C10" s="104" t="s">
        <v>113</v>
      </c>
      <c r="D10" s="279" t="s">
        <v>126</v>
      </c>
      <c r="E10" s="104" t="s">
        <v>123</v>
      </c>
      <c r="F10" s="107">
        <v>680</v>
      </c>
      <c r="G10" s="107">
        <v>0</v>
      </c>
      <c r="H10" s="102" t="s">
        <v>121</v>
      </c>
      <c r="I10" s="107">
        <f>IF(H10="SI",F10-G10,F10)</f>
        <v>680</v>
      </c>
      <c r="J10" s="280" t="s">
        <v>119</v>
      </c>
      <c r="K10" s="103">
        <v>2021</v>
      </c>
      <c r="L10" s="103">
        <v>3297</v>
      </c>
      <c r="M10" s="104" t="s">
        <v>123</v>
      </c>
      <c r="N10" s="103">
        <v>4</v>
      </c>
      <c r="O10" s="106" t="s">
        <v>118</v>
      </c>
      <c r="P10" s="103">
        <v>1100403</v>
      </c>
      <c r="Q10" s="103">
        <v>4100</v>
      </c>
      <c r="R10" s="103">
        <v>74</v>
      </c>
      <c r="S10" s="103">
        <v>10</v>
      </c>
      <c r="T10" s="108">
        <v>2021</v>
      </c>
      <c r="U10" s="108">
        <v>415</v>
      </c>
      <c r="V10" s="108">
        <v>0</v>
      </c>
      <c r="W10" s="103">
        <v>873</v>
      </c>
      <c r="X10" s="104" t="s">
        <v>113</v>
      </c>
      <c r="Y10" s="281" t="s">
        <v>125</v>
      </c>
      <c r="Z10" s="281" t="s">
        <v>113</v>
      </c>
      <c r="AA10" s="282">
        <f>Z10-Y10</f>
        <v>-5</v>
      </c>
      <c r="AB10" s="283">
        <f>IF(AD10="SI",0,I10)</f>
        <v>680</v>
      </c>
      <c r="AC10" s="284">
        <f>AB10*AA10</f>
        <v>-3400</v>
      </c>
      <c r="AD10" s="285" t="s">
        <v>121</v>
      </c>
    </row>
    <row r="11" spans="1:30" ht="15">
      <c r="A11" s="103">
        <v>2021</v>
      </c>
      <c r="B11" s="103">
        <v>333</v>
      </c>
      <c r="C11" s="104" t="s">
        <v>127</v>
      </c>
      <c r="D11" s="279" t="s">
        <v>128</v>
      </c>
      <c r="E11" s="104" t="s">
        <v>129</v>
      </c>
      <c r="F11" s="107">
        <v>5707.15</v>
      </c>
      <c r="G11" s="107">
        <v>1029.16</v>
      </c>
      <c r="H11" s="102" t="s">
        <v>116</v>
      </c>
      <c r="I11" s="107">
        <f>IF(H11="SI",F11-G11,F11)</f>
        <v>4677.99</v>
      </c>
      <c r="J11" s="280" t="s">
        <v>130</v>
      </c>
      <c r="K11" s="103">
        <v>2021</v>
      </c>
      <c r="L11" s="103">
        <v>3268</v>
      </c>
      <c r="M11" s="104" t="s">
        <v>131</v>
      </c>
      <c r="N11" s="103">
        <v>2</v>
      </c>
      <c r="O11" s="106" t="s">
        <v>132</v>
      </c>
      <c r="P11" s="103">
        <v>1090603</v>
      </c>
      <c r="Q11" s="103">
        <v>3660</v>
      </c>
      <c r="R11" s="103">
        <v>95</v>
      </c>
      <c r="S11" s="103">
        <v>2</v>
      </c>
      <c r="T11" s="108">
        <v>2021</v>
      </c>
      <c r="U11" s="108">
        <v>280</v>
      </c>
      <c r="V11" s="108">
        <v>0</v>
      </c>
      <c r="W11" s="103">
        <v>877</v>
      </c>
      <c r="X11" s="104" t="s">
        <v>127</v>
      </c>
      <c r="Y11" s="281" t="s">
        <v>133</v>
      </c>
      <c r="Z11" s="281" t="s">
        <v>127</v>
      </c>
      <c r="AA11" s="282">
        <f>Z11-Y11</f>
        <v>-1</v>
      </c>
      <c r="AB11" s="283">
        <f>IF(AD11="SI",0,I11)</f>
        <v>4677.99</v>
      </c>
      <c r="AC11" s="284">
        <f>AB11*AA11</f>
        <v>-4677.99</v>
      </c>
      <c r="AD11" s="285" t="s">
        <v>121</v>
      </c>
    </row>
    <row r="12" spans="1:30" ht="15">
      <c r="A12" s="103">
        <v>2021</v>
      </c>
      <c r="B12" s="103">
        <v>334</v>
      </c>
      <c r="C12" s="104" t="s">
        <v>134</v>
      </c>
      <c r="D12" s="279" t="s">
        <v>135</v>
      </c>
      <c r="E12" s="104" t="s">
        <v>136</v>
      </c>
      <c r="F12" s="107">
        <v>52.56</v>
      </c>
      <c r="G12" s="107">
        <v>9.48</v>
      </c>
      <c r="H12" s="102" t="s">
        <v>116</v>
      </c>
      <c r="I12" s="107">
        <f>IF(H12="SI",F12-G12,F12)</f>
        <v>43.08</v>
      </c>
      <c r="J12" s="280" t="s">
        <v>137</v>
      </c>
      <c r="K12" s="103">
        <v>2021</v>
      </c>
      <c r="L12" s="103">
        <v>3679</v>
      </c>
      <c r="M12" s="104" t="s">
        <v>127</v>
      </c>
      <c r="N12" s="103">
        <v>2</v>
      </c>
      <c r="O12" s="106" t="s">
        <v>132</v>
      </c>
      <c r="P12" s="103">
        <v>1010203</v>
      </c>
      <c r="Q12" s="103">
        <v>140</v>
      </c>
      <c r="R12" s="103">
        <v>22</v>
      </c>
      <c r="S12" s="103">
        <v>4</v>
      </c>
      <c r="T12" s="108">
        <v>2021</v>
      </c>
      <c r="U12" s="108">
        <v>123</v>
      </c>
      <c r="V12" s="108">
        <v>0</v>
      </c>
      <c r="W12" s="103">
        <v>920</v>
      </c>
      <c r="X12" s="104" t="s">
        <v>134</v>
      </c>
      <c r="Y12" s="281" t="s">
        <v>138</v>
      </c>
      <c r="Z12" s="281" t="s">
        <v>134</v>
      </c>
      <c r="AA12" s="282">
        <f>Z12-Y12</f>
        <v>-25</v>
      </c>
      <c r="AB12" s="283">
        <f>IF(AD12="SI",0,I12)</f>
        <v>43.08</v>
      </c>
      <c r="AC12" s="284">
        <f>AB12*AA12</f>
        <v>-1077</v>
      </c>
      <c r="AD12" s="285" t="s">
        <v>121</v>
      </c>
    </row>
    <row r="13" spans="1:30" ht="15">
      <c r="A13" s="103">
        <v>2021</v>
      </c>
      <c r="B13" s="103">
        <v>335</v>
      </c>
      <c r="C13" s="104" t="s">
        <v>134</v>
      </c>
      <c r="D13" s="279" t="s">
        <v>139</v>
      </c>
      <c r="E13" s="104" t="s">
        <v>136</v>
      </c>
      <c r="F13" s="107">
        <v>441.48</v>
      </c>
      <c r="G13" s="107">
        <v>79.61</v>
      </c>
      <c r="H13" s="102" t="s">
        <v>116</v>
      </c>
      <c r="I13" s="107">
        <f>IF(H13="SI",F13-G13,F13)</f>
        <v>361.87</v>
      </c>
      <c r="J13" s="280" t="s">
        <v>137</v>
      </c>
      <c r="K13" s="103">
        <v>2021</v>
      </c>
      <c r="L13" s="103">
        <v>3678</v>
      </c>
      <c r="M13" s="104" t="s">
        <v>127</v>
      </c>
      <c r="N13" s="103">
        <v>2</v>
      </c>
      <c r="O13" s="106" t="s">
        <v>132</v>
      </c>
      <c r="P13" s="103">
        <v>1080203</v>
      </c>
      <c r="Q13" s="103">
        <v>2890</v>
      </c>
      <c r="R13" s="103">
        <v>69</v>
      </c>
      <c r="S13" s="103">
        <v>1</v>
      </c>
      <c r="T13" s="108">
        <v>2021</v>
      </c>
      <c r="U13" s="108">
        <v>125</v>
      </c>
      <c r="V13" s="108">
        <v>0</v>
      </c>
      <c r="W13" s="103">
        <v>929</v>
      </c>
      <c r="X13" s="104" t="s">
        <v>134</v>
      </c>
      <c r="Y13" s="281" t="s">
        <v>138</v>
      </c>
      <c r="Z13" s="281" t="s">
        <v>134</v>
      </c>
      <c r="AA13" s="282">
        <f>Z13-Y13</f>
        <v>-25</v>
      </c>
      <c r="AB13" s="283">
        <f>IF(AD13="SI",0,I13)</f>
        <v>361.87</v>
      </c>
      <c r="AC13" s="284">
        <f>AB13*AA13</f>
        <v>-9046.75</v>
      </c>
      <c r="AD13" s="285" t="s">
        <v>121</v>
      </c>
    </row>
    <row r="14" spans="1:30" ht="15">
      <c r="A14" s="103">
        <v>2021</v>
      </c>
      <c r="B14" s="103">
        <v>336</v>
      </c>
      <c r="C14" s="104" t="s">
        <v>134</v>
      </c>
      <c r="D14" s="279" t="s">
        <v>140</v>
      </c>
      <c r="E14" s="104" t="s">
        <v>136</v>
      </c>
      <c r="F14" s="107">
        <v>14.8</v>
      </c>
      <c r="G14" s="107">
        <v>2.67</v>
      </c>
      <c r="H14" s="102" t="s">
        <v>116</v>
      </c>
      <c r="I14" s="107">
        <f>IF(H14="SI",F14-G14,F14)</f>
        <v>12.13</v>
      </c>
      <c r="J14" s="280" t="s">
        <v>137</v>
      </c>
      <c r="K14" s="103">
        <v>2021</v>
      </c>
      <c r="L14" s="103">
        <v>3685</v>
      </c>
      <c r="M14" s="104" t="s">
        <v>127</v>
      </c>
      <c r="N14" s="103">
        <v>2</v>
      </c>
      <c r="O14" s="106" t="s">
        <v>132</v>
      </c>
      <c r="P14" s="103">
        <v>1010503</v>
      </c>
      <c r="Q14" s="103">
        <v>470</v>
      </c>
      <c r="R14" s="103">
        <v>25</v>
      </c>
      <c r="S14" s="103">
        <v>10</v>
      </c>
      <c r="T14" s="108">
        <v>2021</v>
      </c>
      <c r="U14" s="108">
        <v>121</v>
      </c>
      <c r="V14" s="108">
        <v>0</v>
      </c>
      <c r="W14" s="103">
        <v>927</v>
      </c>
      <c r="X14" s="104" t="s">
        <v>134</v>
      </c>
      <c r="Y14" s="281" t="s">
        <v>138</v>
      </c>
      <c r="Z14" s="281" t="s">
        <v>134</v>
      </c>
      <c r="AA14" s="282">
        <f>Z14-Y14</f>
        <v>-25</v>
      </c>
      <c r="AB14" s="283">
        <f>IF(AD14="SI",0,I14)</f>
        <v>12.13</v>
      </c>
      <c r="AC14" s="284">
        <f>AB14*AA14</f>
        <v>-303.25</v>
      </c>
      <c r="AD14" s="285" t="s">
        <v>121</v>
      </c>
    </row>
    <row r="15" spans="1:30" ht="15">
      <c r="A15" s="103">
        <v>2021</v>
      </c>
      <c r="B15" s="103">
        <v>337</v>
      </c>
      <c r="C15" s="104" t="s">
        <v>134</v>
      </c>
      <c r="D15" s="279" t="s">
        <v>141</v>
      </c>
      <c r="E15" s="104" t="s">
        <v>136</v>
      </c>
      <c r="F15" s="107">
        <v>65.06</v>
      </c>
      <c r="G15" s="107">
        <v>11.73</v>
      </c>
      <c r="H15" s="102" t="s">
        <v>116</v>
      </c>
      <c r="I15" s="107">
        <f>IF(H15="SI",F15-G15,F15)</f>
        <v>53.33</v>
      </c>
      <c r="J15" s="280" t="s">
        <v>137</v>
      </c>
      <c r="K15" s="103">
        <v>2021</v>
      </c>
      <c r="L15" s="103">
        <v>3676</v>
      </c>
      <c r="M15" s="104" t="s">
        <v>127</v>
      </c>
      <c r="N15" s="103">
        <v>2</v>
      </c>
      <c r="O15" s="106" t="s">
        <v>132</v>
      </c>
      <c r="P15" s="103">
        <v>1010203</v>
      </c>
      <c r="Q15" s="103">
        <v>140</v>
      </c>
      <c r="R15" s="103">
        <v>22</v>
      </c>
      <c r="S15" s="103">
        <v>11</v>
      </c>
      <c r="T15" s="108">
        <v>2021</v>
      </c>
      <c r="U15" s="108">
        <v>126</v>
      </c>
      <c r="V15" s="108">
        <v>0</v>
      </c>
      <c r="W15" s="103">
        <v>923</v>
      </c>
      <c r="X15" s="104" t="s">
        <v>134</v>
      </c>
      <c r="Y15" s="281" t="s">
        <v>138</v>
      </c>
      <c r="Z15" s="281" t="s">
        <v>134</v>
      </c>
      <c r="AA15" s="282">
        <f>Z15-Y15</f>
        <v>-25</v>
      </c>
      <c r="AB15" s="283">
        <f>IF(AD15="SI",0,I15)</f>
        <v>53.33</v>
      </c>
      <c r="AC15" s="284">
        <f>AB15*AA15</f>
        <v>-1333.25</v>
      </c>
      <c r="AD15" s="285" t="s">
        <v>121</v>
      </c>
    </row>
    <row r="16" spans="1:30" ht="15">
      <c r="A16" s="103">
        <v>2021</v>
      </c>
      <c r="B16" s="103">
        <v>338</v>
      </c>
      <c r="C16" s="104" t="s">
        <v>134</v>
      </c>
      <c r="D16" s="279" t="s">
        <v>142</v>
      </c>
      <c r="E16" s="104" t="s">
        <v>136</v>
      </c>
      <c r="F16" s="107">
        <v>58.51</v>
      </c>
      <c r="G16" s="107">
        <v>10.55</v>
      </c>
      <c r="H16" s="102" t="s">
        <v>116</v>
      </c>
      <c r="I16" s="107">
        <f>IF(H16="SI",F16-G16,F16)</f>
        <v>47.959999999999994</v>
      </c>
      <c r="J16" s="280" t="s">
        <v>137</v>
      </c>
      <c r="K16" s="103">
        <v>2021</v>
      </c>
      <c r="L16" s="103">
        <v>3675</v>
      </c>
      <c r="M16" s="104" t="s">
        <v>127</v>
      </c>
      <c r="N16" s="103">
        <v>2</v>
      </c>
      <c r="O16" s="106" t="s">
        <v>132</v>
      </c>
      <c r="P16" s="103">
        <v>1010203</v>
      </c>
      <c r="Q16" s="103">
        <v>140</v>
      </c>
      <c r="R16" s="103">
        <v>22</v>
      </c>
      <c r="S16" s="103">
        <v>25</v>
      </c>
      <c r="T16" s="108">
        <v>2021</v>
      </c>
      <c r="U16" s="108">
        <v>119</v>
      </c>
      <c r="V16" s="108">
        <v>0</v>
      </c>
      <c r="W16" s="103">
        <v>925</v>
      </c>
      <c r="X16" s="104" t="s">
        <v>134</v>
      </c>
      <c r="Y16" s="281" t="s">
        <v>138</v>
      </c>
      <c r="Z16" s="281" t="s">
        <v>134</v>
      </c>
      <c r="AA16" s="282">
        <f>Z16-Y16</f>
        <v>-25</v>
      </c>
      <c r="AB16" s="283">
        <f>IF(AD16="SI",0,I16)</f>
        <v>47.959999999999994</v>
      </c>
      <c r="AC16" s="284">
        <f>AB16*AA16</f>
        <v>-1198.9999999999998</v>
      </c>
      <c r="AD16" s="285" t="s">
        <v>121</v>
      </c>
    </row>
    <row r="17" spans="1:30" ht="15">
      <c r="A17" s="103">
        <v>2021</v>
      </c>
      <c r="B17" s="103">
        <v>339</v>
      </c>
      <c r="C17" s="104" t="s">
        <v>134</v>
      </c>
      <c r="D17" s="279" t="s">
        <v>143</v>
      </c>
      <c r="E17" s="104" t="s">
        <v>136</v>
      </c>
      <c r="F17" s="107">
        <v>41.61</v>
      </c>
      <c r="G17" s="107">
        <v>7.5</v>
      </c>
      <c r="H17" s="102" t="s">
        <v>116</v>
      </c>
      <c r="I17" s="107">
        <f>IF(H17="SI",F17-G17,F17)</f>
        <v>34.11</v>
      </c>
      <c r="J17" s="280" t="s">
        <v>137</v>
      </c>
      <c r="K17" s="103">
        <v>2021</v>
      </c>
      <c r="L17" s="103">
        <v>3681</v>
      </c>
      <c r="M17" s="104" t="s">
        <v>127</v>
      </c>
      <c r="N17" s="103">
        <v>2</v>
      </c>
      <c r="O17" s="106" t="s">
        <v>132</v>
      </c>
      <c r="P17" s="103">
        <v>1010203</v>
      </c>
      <c r="Q17" s="103">
        <v>140</v>
      </c>
      <c r="R17" s="103">
        <v>22</v>
      </c>
      <c r="S17" s="103">
        <v>12</v>
      </c>
      <c r="T17" s="108">
        <v>2021</v>
      </c>
      <c r="U17" s="108">
        <v>118</v>
      </c>
      <c r="V17" s="108">
        <v>0</v>
      </c>
      <c r="W17" s="103">
        <v>924</v>
      </c>
      <c r="X17" s="104" t="s">
        <v>134</v>
      </c>
      <c r="Y17" s="281" t="s">
        <v>138</v>
      </c>
      <c r="Z17" s="281" t="s">
        <v>134</v>
      </c>
      <c r="AA17" s="282">
        <f>Z17-Y17</f>
        <v>-25</v>
      </c>
      <c r="AB17" s="283">
        <f>IF(AD17="SI",0,I17)</f>
        <v>34.11</v>
      </c>
      <c r="AC17" s="284">
        <f>AB17*AA17</f>
        <v>-852.75</v>
      </c>
      <c r="AD17" s="285" t="s">
        <v>121</v>
      </c>
    </row>
    <row r="18" spans="1:30" ht="15">
      <c r="A18" s="103">
        <v>2021</v>
      </c>
      <c r="B18" s="103">
        <v>340</v>
      </c>
      <c r="C18" s="104" t="s">
        <v>134</v>
      </c>
      <c r="D18" s="279" t="s">
        <v>144</v>
      </c>
      <c r="E18" s="104" t="s">
        <v>136</v>
      </c>
      <c r="F18" s="107">
        <v>86.78</v>
      </c>
      <c r="G18" s="107">
        <v>15.65</v>
      </c>
      <c r="H18" s="102" t="s">
        <v>116</v>
      </c>
      <c r="I18" s="107">
        <f>IF(H18="SI",F18-G18,F18)</f>
        <v>71.13</v>
      </c>
      <c r="J18" s="280" t="s">
        <v>137</v>
      </c>
      <c r="K18" s="103">
        <v>2021</v>
      </c>
      <c r="L18" s="103">
        <v>3677</v>
      </c>
      <c r="M18" s="104" t="s">
        <v>127</v>
      </c>
      <c r="N18" s="103">
        <v>2</v>
      </c>
      <c r="O18" s="106" t="s">
        <v>132</v>
      </c>
      <c r="P18" s="103">
        <v>1010203</v>
      </c>
      <c r="Q18" s="103">
        <v>140</v>
      </c>
      <c r="R18" s="103">
        <v>22</v>
      </c>
      <c r="S18" s="103">
        <v>7</v>
      </c>
      <c r="T18" s="108">
        <v>2021</v>
      </c>
      <c r="U18" s="108">
        <v>116</v>
      </c>
      <c r="V18" s="108">
        <v>0</v>
      </c>
      <c r="W18" s="103">
        <v>922</v>
      </c>
      <c r="X18" s="104" t="s">
        <v>134</v>
      </c>
      <c r="Y18" s="281" t="s">
        <v>138</v>
      </c>
      <c r="Z18" s="281" t="s">
        <v>134</v>
      </c>
      <c r="AA18" s="282">
        <f>Z18-Y18</f>
        <v>-25</v>
      </c>
      <c r="AB18" s="283">
        <f>IF(AD18="SI",0,I18)</f>
        <v>71.13</v>
      </c>
      <c r="AC18" s="284">
        <f>AB18*AA18</f>
        <v>-1778.25</v>
      </c>
      <c r="AD18" s="285" t="s">
        <v>121</v>
      </c>
    </row>
    <row r="19" spans="1:30" ht="15">
      <c r="A19" s="103">
        <v>2021</v>
      </c>
      <c r="B19" s="103">
        <v>341</v>
      </c>
      <c r="C19" s="104" t="s">
        <v>134</v>
      </c>
      <c r="D19" s="279" t="s">
        <v>145</v>
      </c>
      <c r="E19" s="104" t="s">
        <v>136</v>
      </c>
      <c r="F19" s="107">
        <v>72.6</v>
      </c>
      <c r="G19" s="107">
        <v>13.09</v>
      </c>
      <c r="H19" s="102" t="s">
        <v>116</v>
      </c>
      <c r="I19" s="107">
        <f>IF(H19="SI",F19-G19,F19)</f>
        <v>59.50999999999999</v>
      </c>
      <c r="J19" s="280" t="s">
        <v>137</v>
      </c>
      <c r="K19" s="103">
        <v>2021</v>
      </c>
      <c r="L19" s="103">
        <v>3686</v>
      </c>
      <c r="M19" s="104" t="s">
        <v>127</v>
      </c>
      <c r="N19" s="103">
        <v>2</v>
      </c>
      <c r="O19" s="106" t="s">
        <v>132</v>
      </c>
      <c r="P19" s="103">
        <v>1010203</v>
      </c>
      <c r="Q19" s="103">
        <v>140</v>
      </c>
      <c r="R19" s="103">
        <v>22</v>
      </c>
      <c r="S19" s="103">
        <v>6</v>
      </c>
      <c r="T19" s="108">
        <v>2021</v>
      </c>
      <c r="U19" s="108">
        <v>117</v>
      </c>
      <c r="V19" s="108">
        <v>0</v>
      </c>
      <c r="W19" s="103">
        <v>921</v>
      </c>
      <c r="X19" s="104" t="s">
        <v>134</v>
      </c>
      <c r="Y19" s="281" t="s">
        <v>138</v>
      </c>
      <c r="Z19" s="281" t="s">
        <v>134</v>
      </c>
      <c r="AA19" s="282">
        <f>Z19-Y19</f>
        <v>-25</v>
      </c>
      <c r="AB19" s="283">
        <f>IF(AD19="SI",0,I19)</f>
        <v>59.50999999999999</v>
      </c>
      <c r="AC19" s="284">
        <f>AB19*AA19</f>
        <v>-1487.7499999999998</v>
      </c>
      <c r="AD19" s="285" t="s">
        <v>121</v>
      </c>
    </row>
    <row r="20" spans="1:30" ht="15">
      <c r="A20" s="103">
        <v>2021</v>
      </c>
      <c r="B20" s="103">
        <v>342</v>
      </c>
      <c r="C20" s="104" t="s">
        <v>134</v>
      </c>
      <c r="D20" s="279" t="s">
        <v>146</v>
      </c>
      <c r="E20" s="104" t="s">
        <v>136</v>
      </c>
      <c r="F20" s="107">
        <v>19.45</v>
      </c>
      <c r="G20" s="107">
        <v>3.51</v>
      </c>
      <c r="H20" s="102" t="s">
        <v>116</v>
      </c>
      <c r="I20" s="107">
        <f>IF(H20="SI",F20-G20,F20)</f>
        <v>15.94</v>
      </c>
      <c r="J20" s="280" t="s">
        <v>137</v>
      </c>
      <c r="K20" s="103">
        <v>2021</v>
      </c>
      <c r="L20" s="103">
        <v>3680</v>
      </c>
      <c r="M20" s="104" t="s">
        <v>127</v>
      </c>
      <c r="N20" s="103">
        <v>2</v>
      </c>
      <c r="O20" s="106" t="s">
        <v>132</v>
      </c>
      <c r="P20" s="103">
        <v>1080103</v>
      </c>
      <c r="Q20" s="103">
        <v>2780</v>
      </c>
      <c r="R20" s="103">
        <v>66</v>
      </c>
      <c r="S20" s="103">
        <v>2</v>
      </c>
      <c r="T20" s="108">
        <v>2021</v>
      </c>
      <c r="U20" s="108">
        <v>127</v>
      </c>
      <c r="V20" s="108">
        <v>0</v>
      </c>
      <c r="W20" s="103">
        <v>928</v>
      </c>
      <c r="X20" s="104" t="s">
        <v>134</v>
      </c>
      <c r="Y20" s="281" t="s">
        <v>138</v>
      </c>
      <c r="Z20" s="281" t="s">
        <v>134</v>
      </c>
      <c r="AA20" s="282">
        <f>Z20-Y20</f>
        <v>-25</v>
      </c>
      <c r="AB20" s="283">
        <f>IF(AD20="SI",0,I20)</f>
        <v>15.94</v>
      </c>
      <c r="AC20" s="284">
        <f>AB20*AA20</f>
        <v>-398.5</v>
      </c>
      <c r="AD20" s="285" t="s">
        <v>121</v>
      </c>
    </row>
    <row r="21" spans="1:30" ht="15">
      <c r="A21" s="103">
        <v>2021</v>
      </c>
      <c r="B21" s="103">
        <v>343</v>
      </c>
      <c r="C21" s="104" t="s">
        <v>134</v>
      </c>
      <c r="D21" s="279" t="s">
        <v>147</v>
      </c>
      <c r="E21" s="104" t="s">
        <v>136</v>
      </c>
      <c r="F21" s="107">
        <v>275.67</v>
      </c>
      <c r="G21" s="107">
        <v>49.71</v>
      </c>
      <c r="H21" s="102" t="s">
        <v>116</v>
      </c>
      <c r="I21" s="107">
        <f>IF(H21="SI",F21-G21,F21)</f>
        <v>225.96</v>
      </c>
      <c r="J21" s="280" t="s">
        <v>137</v>
      </c>
      <c r="K21" s="103">
        <v>2021</v>
      </c>
      <c r="L21" s="103">
        <v>3674</v>
      </c>
      <c r="M21" s="104" t="s">
        <v>127</v>
      </c>
      <c r="N21" s="103">
        <v>2</v>
      </c>
      <c r="O21" s="106" t="s">
        <v>132</v>
      </c>
      <c r="P21" s="103">
        <v>1080203</v>
      </c>
      <c r="Q21" s="103">
        <v>2890</v>
      </c>
      <c r="R21" s="103">
        <v>69</v>
      </c>
      <c r="S21" s="103">
        <v>1</v>
      </c>
      <c r="T21" s="108">
        <v>2021</v>
      </c>
      <c r="U21" s="108">
        <v>125</v>
      </c>
      <c r="V21" s="108">
        <v>0</v>
      </c>
      <c r="W21" s="103">
        <v>929</v>
      </c>
      <c r="X21" s="104" t="s">
        <v>134</v>
      </c>
      <c r="Y21" s="281" t="s">
        <v>138</v>
      </c>
      <c r="Z21" s="281" t="s">
        <v>134</v>
      </c>
      <c r="AA21" s="282">
        <f>Z21-Y21</f>
        <v>-25</v>
      </c>
      <c r="AB21" s="283">
        <f>IF(AD21="SI",0,I21)</f>
        <v>225.96</v>
      </c>
      <c r="AC21" s="284">
        <f>AB21*AA21</f>
        <v>-5649</v>
      </c>
      <c r="AD21" s="285" t="s">
        <v>121</v>
      </c>
    </row>
    <row r="22" spans="1:30" ht="15">
      <c r="A22" s="103">
        <v>2021</v>
      </c>
      <c r="B22" s="103">
        <v>344</v>
      </c>
      <c r="C22" s="104" t="s">
        <v>134</v>
      </c>
      <c r="D22" s="279" t="s">
        <v>148</v>
      </c>
      <c r="E22" s="104" t="s">
        <v>136</v>
      </c>
      <c r="F22" s="107">
        <v>19.08</v>
      </c>
      <c r="G22" s="107">
        <v>3.44</v>
      </c>
      <c r="H22" s="102" t="s">
        <v>116</v>
      </c>
      <c r="I22" s="107">
        <f>IF(H22="SI",F22-G22,F22)</f>
        <v>15.639999999999999</v>
      </c>
      <c r="J22" s="280" t="s">
        <v>137</v>
      </c>
      <c r="K22" s="103">
        <v>2021</v>
      </c>
      <c r="L22" s="103">
        <v>3687</v>
      </c>
      <c r="M22" s="104" t="s">
        <v>127</v>
      </c>
      <c r="N22" s="103">
        <v>2</v>
      </c>
      <c r="O22" s="106" t="s">
        <v>132</v>
      </c>
      <c r="P22" s="103">
        <v>1010203</v>
      </c>
      <c r="Q22" s="103">
        <v>140</v>
      </c>
      <c r="R22" s="103">
        <v>22</v>
      </c>
      <c r="S22" s="103">
        <v>27</v>
      </c>
      <c r="T22" s="108">
        <v>2021</v>
      </c>
      <c r="U22" s="108">
        <v>124</v>
      </c>
      <c r="V22" s="108">
        <v>0</v>
      </c>
      <c r="W22" s="103">
        <v>926</v>
      </c>
      <c r="X22" s="104" t="s">
        <v>134</v>
      </c>
      <c r="Y22" s="281" t="s">
        <v>138</v>
      </c>
      <c r="Z22" s="281" t="s">
        <v>134</v>
      </c>
      <c r="AA22" s="282">
        <f>Z22-Y22</f>
        <v>-25</v>
      </c>
      <c r="AB22" s="283">
        <f>IF(AD22="SI",0,I22)</f>
        <v>15.639999999999999</v>
      </c>
      <c r="AC22" s="284">
        <f>AB22*AA22</f>
        <v>-390.99999999999994</v>
      </c>
      <c r="AD22" s="285" t="s">
        <v>121</v>
      </c>
    </row>
    <row r="23" spans="1:30" ht="15">
      <c r="A23" s="103">
        <v>2021</v>
      </c>
      <c r="B23" s="103">
        <v>345</v>
      </c>
      <c r="C23" s="104" t="s">
        <v>134</v>
      </c>
      <c r="D23" s="279" t="s">
        <v>149</v>
      </c>
      <c r="E23" s="104" t="s">
        <v>136</v>
      </c>
      <c r="F23" s="107">
        <v>321.87</v>
      </c>
      <c r="G23" s="107">
        <v>58.04</v>
      </c>
      <c r="H23" s="102" t="s">
        <v>116</v>
      </c>
      <c r="I23" s="107">
        <f>IF(H23="SI",F23-G23,F23)</f>
        <v>263.83</v>
      </c>
      <c r="J23" s="280" t="s">
        <v>137</v>
      </c>
      <c r="K23" s="103">
        <v>2021</v>
      </c>
      <c r="L23" s="103">
        <v>3688</v>
      </c>
      <c r="M23" s="104" t="s">
        <v>127</v>
      </c>
      <c r="N23" s="103">
        <v>2</v>
      </c>
      <c r="O23" s="106" t="s">
        <v>132</v>
      </c>
      <c r="P23" s="103">
        <v>1010203</v>
      </c>
      <c r="Q23" s="103">
        <v>140</v>
      </c>
      <c r="R23" s="103">
        <v>22</v>
      </c>
      <c r="S23" s="103">
        <v>3</v>
      </c>
      <c r="T23" s="108">
        <v>2021</v>
      </c>
      <c r="U23" s="108">
        <v>120</v>
      </c>
      <c r="V23" s="108">
        <v>0</v>
      </c>
      <c r="W23" s="103">
        <v>919</v>
      </c>
      <c r="X23" s="104" t="s">
        <v>134</v>
      </c>
      <c r="Y23" s="281" t="s">
        <v>138</v>
      </c>
      <c r="Z23" s="281" t="s">
        <v>134</v>
      </c>
      <c r="AA23" s="282">
        <f>Z23-Y23</f>
        <v>-25</v>
      </c>
      <c r="AB23" s="283">
        <f>IF(AD23="SI",0,I23)</f>
        <v>263.83</v>
      </c>
      <c r="AC23" s="284">
        <f>AB23*AA23</f>
        <v>-6595.75</v>
      </c>
      <c r="AD23" s="285" t="s">
        <v>121</v>
      </c>
    </row>
    <row r="24" spans="1:30" ht="15">
      <c r="A24" s="103">
        <v>2021</v>
      </c>
      <c r="B24" s="103">
        <v>346</v>
      </c>
      <c r="C24" s="104" t="s">
        <v>150</v>
      </c>
      <c r="D24" s="279" t="s">
        <v>151</v>
      </c>
      <c r="E24" s="104" t="s">
        <v>152</v>
      </c>
      <c r="F24" s="107">
        <v>178.12</v>
      </c>
      <c r="G24" s="107">
        <v>32.12</v>
      </c>
      <c r="H24" s="102" t="s">
        <v>116</v>
      </c>
      <c r="I24" s="107">
        <f>IF(H24="SI",F24-G24,F24)</f>
        <v>146</v>
      </c>
      <c r="J24" s="280" t="s">
        <v>153</v>
      </c>
      <c r="K24" s="103">
        <v>2021</v>
      </c>
      <c r="L24" s="103">
        <v>3604</v>
      </c>
      <c r="M24" s="104" t="s">
        <v>154</v>
      </c>
      <c r="N24" s="103">
        <v>2</v>
      </c>
      <c r="O24" s="106" t="s">
        <v>132</v>
      </c>
      <c r="P24" s="103">
        <v>1010204</v>
      </c>
      <c r="Q24" s="103">
        <v>150</v>
      </c>
      <c r="R24" s="103">
        <v>22</v>
      </c>
      <c r="S24" s="103">
        <v>8</v>
      </c>
      <c r="T24" s="108">
        <v>2021</v>
      </c>
      <c r="U24" s="108">
        <v>174</v>
      </c>
      <c r="V24" s="108">
        <v>0</v>
      </c>
      <c r="W24" s="103">
        <v>932</v>
      </c>
      <c r="X24" s="104" t="s">
        <v>134</v>
      </c>
      <c r="Y24" s="281" t="s">
        <v>155</v>
      </c>
      <c r="Z24" s="281" t="s">
        <v>134</v>
      </c>
      <c r="AA24" s="282">
        <f>Z24-Y24</f>
        <v>-21</v>
      </c>
      <c r="AB24" s="283">
        <f>IF(AD24="SI",0,I24)</f>
        <v>146</v>
      </c>
      <c r="AC24" s="284">
        <f>AB24*AA24</f>
        <v>-3066</v>
      </c>
      <c r="AD24" s="285" t="s">
        <v>121</v>
      </c>
    </row>
    <row r="25" spans="1:30" ht="15">
      <c r="A25" s="103">
        <v>2021</v>
      </c>
      <c r="B25" s="103">
        <v>347</v>
      </c>
      <c r="C25" s="104" t="s">
        <v>150</v>
      </c>
      <c r="D25" s="279" t="s">
        <v>156</v>
      </c>
      <c r="E25" s="104" t="s">
        <v>157</v>
      </c>
      <c r="F25" s="107">
        <v>810.2</v>
      </c>
      <c r="G25" s="107">
        <v>146.1</v>
      </c>
      <c r="H25" s="102" t="s">
        <v>116</v>
      </c>
      <c r="I25" s="107">
        <f>IF(H25="SI",F25-G25,F25)</f>
        <v>664.1</v>
      </c>
      <c r="J25" s="280" t="s">
        <v>158</v>
      </c>
      <c r="K25" s="103">
        <v>2021</v>
      </c>
      <c r="L25" s="103">
        <v>3214</v>
      </c>
      <c r="M25" s="104" t="s">
        <v>159</v>
      </c>
      <c r="N25" s="103">
        <v>2</v>
      </c>
      <c r="O25" s="106" t="s">
        <v>132</v>
      </c>
      <c r="P25" s="103">
        <v>1090603</v>
      </c>
      <c r="Q25" s="103">
        <v>3660</v>
      </c>
      <c r="R25" s="103">
        <v>72</v>
      </c>
      <c r="S25" s="103">
        <v>1</v>
      </c>
      <c r="T25" s="108">
        <v>2021</v>
      </c>
      <c r="U25" s="108">
        <v>254</v>
      </c>
      <c r="V25" s="108">
        <v>0</v>
      </c>
      <c r="W25" s="103">
        <v>933</v>
      </c>
      <c r="X25" s="104" t="s">
        <v>134</v>
      </c>
      <c r="Y25" s="281" t="s">
        <v>160</v>
      </c>
      <c r="Z25" s="281" t="s">
        <v>134</v>
      </c>
      <c r="AA25" s="282">
        <f>Z25-Y25</f>
        <v>6</v>
      </c>
      <c r="AB25" s="283">
        <f>IF(AD25="SI",0,I25)</f>
        <v>664.1</v>
      </c>
      <c r="AC25" s="284">
        <f>AB25*AA25</f>
        <v>3984.6000000000004</v>
      </c>
      <c r="AD25" s="285" t="s">
        <v>121</v>
      </c>
    </row>
    <row r="26" spans="1:30" ht="15">
      <c r="A26" s="103">
        <v>2021</v>
      </c>
      <c r="B26" s="103">
        <v>348</v>
      </c>
      <c r="C26" s="104" t="s">
        <v>150</v>
      </c>
      <c r="D26" s="279" t="s">
        <v>161</v>
      </c>
      <c r="E26" s="104" t="s">
        <v>154</v>
      </c>
      <c r="F26" s="107">
        <v>810.2</v>
      </c>
      <c r="G26" s="107">
        <v>146.1</v>
      </c>
      <c r="H26" s="102" t="s">
        <v>116</v>
      </c>
      <c r="I26" s="107">
        <f>IF(H26="SI",F26-G26,F26)</f>
        <v>664.1</v>
      </c>
      <c r="J26" s="280" t="s">
        <v>158</v>
      </c>
      <c r="K26" s="103">
        <v>2021</v>
      </c>
      <c r="L26" s="103">
        <v>3621</v>
      </c>
      <c r="M26" s="104" t="s">
        <v>154</v>
      </c>
      <c r="N26" s="103">
        <v>2</v>
      </c>
      <c r="O26" s="106" t="s">
        <v>132</v>
      </c>
      <c r="P26" s="103">
        <v>1090603</v>
      </c>
      <c r="Q26" s="103">
        <v>3660</v>
      </c>
      <c r="R26" s="103">
        <v>72</v>
      </c>
      <c r="S26" s="103">
        <v>1</v>
      </c>
      <c r="T26" s="108">
        <v>2021</v>
      </c>
      <c r="U26" s="108">
        <v>254</v>
      </c>
      <c r="V26" s="108">
        <v>0</v>
      </c>
      <c r="W26" s="103">
        <v>934</v>
      </c>
      <c r="X26" s="104" t="s">
        <v>134</v>
      </c>
      <c r="Y26" s="281" t="s">
        <v>155</v>
      </c>
      <c r="Z26" s="281" t="s">
        <v>134</v>
      </c>
      <c r="AA26" s="282">
        <f>Z26-Y26</f>
        <v>-21</v>
      </c>
      <c r="AB26" s="283">
        <f>IF(AD26="SI",0,I26)</f>
        <v>664.1</v>
      </c>
      <c r="AC26" s="284">
        <f>AB26*AA26</f>
        <v>-13946.1</v>
      </c>
      <c r="AD26" s="285" t="s">
        <v>121</v>
      </c>
    </row>
    <row r="27" spans="1:30" ht="15">
      <c r="A27" s="103">
        <v>2021</v>
      </c>
      <c r="B27" s="103">
        <v>349</v>
      </c>
      <c r="C27" s="104" t="s">
        <v>150</v>
      </c>
      <c r="D27" s="279" t="s">
        <v>162</v>
      </c>
      <c r="E27" s="104" t="s">
        <v>154</v>
      </c>
      <c r="F27" s="107">
        <v>28.38</v>
      </c>
      <c r="G27" s="107">
        <v>5.12</v>
      </c>
      <c r="H27" s="102" t="s">
        <v>116</v>
      </c>
      <c r="I27" s="107">
        <f>IF(H27="SI",F27-G27,F27)</f>
        <v>23.259999999999998</v>
      </c>
      <c r="J27" s="280" t="s">
        <v>163</v>
      </c>
      <c r="K27" s="103">
        <v>2021</v>
      </c>
      <c r="L27" s="103">
        <v>3612</v>
      </c>
      <c r="M27" s="104" t="s">
        <v>154</v>
      </c>
      <c r="N27" s="103">
        <v>2</v>
      </c>
      <c r="O27" s="106" t="s">
        <v>132</v>
      </c>
      <c r="P27" s="103">
        <v>1090202</v>
      </c>
      <c r="Q27" s="103">
        <v>3210</v>
      </c>
      <c r="R27" s="103">
        <v>25</v>
      </c>
      <c r="S27" s="103">
        <v>9</v>
      </c>
      <c r="T27" s="108">
        <v>2021</v>
      </c>
      <c r="U27" s="108">
        <v>135</v>
      </c>
      <c r="V27" s="108">
        <v>0</v>
      </c>
      <c r="W27" s="103">
        <v>935</v>
      </c>
      <c r="X27" s="104" t="s">
        <v>134</v>
      </c>
      <c r="Y27" s="281" t="s">
        <v>155</v>
      </c>
      <c r="Z27" s="281" t="s">
        <v>134</v>
      </c>
      <c r="AA27" s="282">
        <f>Z27-Y27</f>
        <v>-21</v>
      </c>
      <c r="AB27" s="283">
        <f>IF(AD27="SI",0,I27)</f>
        <v>23.259999999999998</v>
      </c>
      <c r="AC27" s="284">
        <f>AB27*AA27</f>
        <v>-488.46</v>
      </c>
      <c r="AD27" s="285" t="s">
        <v>121</v>
      </c>
    </row>
    <row r="28" spans="1:30" ht="15">
      <c r="A28" s="103">
        <v>2021</v>
      </c>
      <c r="B28" s="103">
        <v>350</v>
      </c>
      <c r="C28" s="104" t="s">
        <v>150</v>
      </c>
      <c r="D28" s="279" t="s">
        <v>164</v>
      </c>
      <c r="E28" s="104" t="s">
        <v>154</v>
      </c>
      <c r="F28" s="107">
        <v>822.41</v>
      </c>
      <c r="G28" s="107">
        <v>148.3</v>
      </c>
      <c r="H28" s="102" t="s">
        <v>116</v>
      </c>
      <c r="I28" s="107">
        <f>IF(H28="SI",F28-G28,F28)</f>
        <v>674.1099999999999</v>
      </c>
      <c r="J28" s="280" t="s">
        <v>165</v>
      </c>
      <c r="K28" s="103">
        <v>2021</v>
      </c>
      <c r="L28" s="103">
        <v>3625</v>
      </c>
      <c r="M28" s="104" t="s">
        <v>113</v>
      </c>
      <c r="N28" s="103">
        <v>2</v>
      </c>
      <c r="O28" s="106" t="s">
        <v>132</v>
      </c>
      <c r="P28" s="103">
        <v>1080103</v>
      </c>
      <c r="Q28" s="103">
        <v>2780</v>
      </c>
      <c r="R28" s="103">
        <v>66</v>
      </c>
      <c r="S28" s="103">
        <v>8</v>
      </c>
      <c r="T28" s="108">
        <v>2021</v>
      </c>
      <c r="U28" s="108">
        <v>256</v>
      </c>
      <c r="V28" s="108">
        <v>0</v>
      </c>
      <c r="W28" s="103">
        <v>936</v>
      </c>
      <c r="X28" s="104" t="s">
        <v>134</v>
      </c>
      <c r="Y28" s="281" t="s">
        <v>166</v>
      </c>
      <c r="Z28" s="281" t="s">
        <v>134</v>
      </c>
      <c r="AA28" s="282">
        <f>Z28-Y28</f>
        <v>-22</v>
      </c>
      <c r="AB28" s="283">
        <f>IF(AD28="SI",0,I28)</f>
        <v>674.1099999999999</v>
      </c>
      <c r="AC28" s="284">
        <f>AB28*AA28</f>
        <v>-14830.419999999998</v>
      </c>
      <c r="AD28" s="285" t="s">
        <v>121</v>
      </c>
    </row>
    <row r="29" spans="1:30" ht="15">
      <c r="A29" s="103">
        <v>2021</v>
      </c>
      <c r="B29" s="103">
        <v>351</v>
      </c>
      <c r="C29" s="104" t="s">
        <v>150</v>
      </c>
      <c r="D29" s="279" t="s">
        <v>167</v>
      </c>
      <c r="E29" s="104" t="s">
        <v>168</v>
      </c>
      <c r="F29" s="107">
        <v>732</v>
      </c>
      <c r="G29" s="107">
        <v>132</v>
      </c>
      <c r="H29" s="102" t="s">
        <v>116</v>
      </c>
      <c r="I29" s="107">
        <f>IF(H29="SI",F29-G29,F29)</f>
        <v>600</v>
      </c>
      <c r="J29" s="280" t="s">
        <v>169</v>
      </c>
      <c r="K29" s="103">
        <v>2021</v>
      </c>
      <c r="L29" s="103">
        <v>3390</v>
      </c>
      <c r="M29" s="104" t="s">
        <v>168</v>
      </c>
      <c r="N29" s="103">
        <v>2</v>
      </c>
      <c r="O29" s="106" t="s">
        <v>132</v>
      </c>
      <c r="P29" s="103">
        <v>1010203</v>
      </c>
      <c r="Q29" s="103">
        <v>140</v>
      </c>
      <c r="R29" s="103">
        <v>22</v>
      </c>
      <c r="S29" s="103">
        <v>1</v>
      </c>
      <c r="T29" s="108">
        <v>2021</v>
      </c>
      <c r="U29" s="108">
        <v>342</v>
      </c>
      <c r="V29" s="108">
        <v>0</v>
      </c>
      <c r="W29" s="103">
        <v>937</v>
      </c>
      <c r="X29" s="104" t="s">
        <v>134</v>
      </c>
      <c r="Y29" s="281" t="s">
        <v>170</v>
      </c>
      <c r="Z29" s="281" t="s">
        <v>134</v>
      </c>
      <c r="AA29" s="282">
        <f>Z29-Y29</f>
        <v>-3</v>
      </c>
      <c r="AB29" s="283">
        <f>IF(AD29="SI",0,I29)</f>
        <v>600</v>
      </c>
      <c r="AC29" s="284">
        <f>AB29*AA29</f>
        <v>-1800</v>
      </c>
      <c r="AD29" s="285" t="s">
        <v>121</v>
      </c>
    </row>
    <row r="30" spans="1:30" ht="15">
      <c r="A30" s="103">
        <v>2021</v>
      </c>
      <c r="B30" s="103">
        <v>352</v>
      </c>
      <c r="C30" s="104" t="s">
        <v>171</v>
      </c>
      <c r="D30" s="279" t="s">
        <v>172</v>
      </c>
      <c r="E30" s="104" t="s">
        <v>173</v>
      </c>
      <c r="F30" s="107">
        <v>1000</v>
      </c>
      <c r="G30" s="107">
        <v>0</v>
      </c>
      <c r="H30" s="102" t="s">
        <v>121</v>
      </c>
      <c r="I30" s="107">
        <f>IF(H30="SI",F30-G30,F30)</f>
        <v>1000</v>
      </c>
      <c r="J30" s="280" t="s">
        <v>174</v>
      </c>
      <c r="K30" s="103">
        <v>2021</v>
      </c>
      <c r="L30" s="103">
        <v>3844</v>
      </c>
      <c r="M30" s="104" t="s">
        <v>173</v>
      </c>
      <c r="N30" s="103">
        <v>3</v>
      </c>
      <c r="O30" s="106" t="s">
        <v>175</v>
      </c>
      <c r="P30" s="103">
        <v>1010803</v>
      </c>
      <c r="Q30" s="103">
        <v>800</v>
      </c>
      <c r="R30" s="103">
        <v>41</v>
      </c>
      <c r="S30" s="103">
        <v>5</v>
      </c>
      <c r="T30" s="108">
        <v>2021</v>
      </c>
      <c r="U30" s="108">
        <v>439</v>
      </c>
      <c r="V30" s="108">
        <v>0</v>
      </c>
      <c r="W30" s="103">
        <v>993</v>
      </c>
      <c r="X30" s="104" t="s">
        <v>171</v>
      </c>
      <c r="Y30" s="281" t="s">
        <v>176</v>
      </c>
      <c r="Z30" s="281" t="s">
        <v>171</v>
      </c>
      <c r="AA30" s="282">
        <f>Z30-Y30</f>
        <v>-27</v>
      </c>
      <c r="AB30" s="283">
        <f>IF(AD30="SI",0,I30)</f>
        <v>1000</v>
      </c>
      <c r="AC30" s="284">
        <f>AB30*AA30</f>
        <v>-27000</v>
      </c>
      <c r="AD30" s="285" t="s">
        <v>121</v>
      </c>
    </row>
    <row r="31" spans="1:30" ht="15">
      <c r="A31" s="103">
        <v>2021</v>
      </c>
      <c r="B31" s="103">
        <v>353</v>
      </c>
      <c r="C31" s="104" t="s">
        <v>177</v>
      </c>
      <c r="D31" s="279" t="s">
        <v>178</v>
      </c>
      <c r="E31" s="104" t="s">
        <v>134</v>
      </c>
      <c r="F31" s="107">
        <v>31704.64</v>
      </c>
      <c r="G31" s="107">
        <v>2882.24</v>
      </c>
      <c r="H31" s="102" t="s">
        <v>116</v>
      </c>
      <c r="I31" s="107">
        <f>IF(H31="SI",F31-G31,F31)</f>
        <v>28822.4</v>
      </c>
      <c r="J31" s="280" t="s">
        <v>179</v>
      </c>
      <c r="K31" s="103">
        <v>2021</v>
      </c>
      <c r="L31" s="103">
        <v>3786</v>
      </c>
      <c r="M31" s="104" t="s">
        <v>180</v>
      </c>
      <c r="N31" s="103">
        <v>2</v>
      </c>
      <c r="O31" s="106" t="s">
        <v>132</v>
      </c>
      <c r="P31" s="103">
        <v>2100501</v>
      </c>
      <c r="Q31" s="103">
        <v>9530</v>
      </c>
      <c r="R31" s="103">
        <v>180</v>
      </c>
      <c r="S31" s="103">
        <v>3</v>
      </c>
      <c r="T31" s="108">
        <v>2021</v>
      </c>
      <c r="U31" s="108">
        <v>169</v>
      </c>
      <c r="V31" s="108">
        <v>1</v>
      </c>
      <c r="W31" s="103">
        <v>1005</v>
      </c>
      <c r="X31" s="104" t="s">
        <v>177</v>
      </c>
      <c r="Y31" s="281" t="s">
        <v>181</v>
      </c>
      <c r="Z31" s="281" t="s">
        <v>177</v>
      </c>
      <c r="AA31" s="282">
        <f>Z31-Y31</f>
        <v>-17</v>
      </c>
      <c r="AB31" s="283">
        <f>IF(AD31="SI",0,I31)</f>
        <v>28822.4</v>
      </c>
      <c r="AC31" s="284">
        <f>AB31*AA31</f>
        <v>-489980.80000000005</v>
      </c>
      <c r="AD31" s="285" t="s">
        <v>121</v>
      </c>
    </row>
    <row r="32" spans="1:30" ht="15">
      <c r="A32" s="103">
        <v>2021</v>
      </c>
      <c r="B32" s="103">
        <v>353</v>
      </c>
      <c r="C32" s="104" t="s">
        <v>177</v>
      </c>
      <c r="D32" s="279" t="s">
        <v>178</v>
      </c>
      <c r="E32" s="104" t="s">
        <v>134</v>
      </c>
      <c r="F32" s="107">
        <v>6073.53</v>
      </c>
      <c r="G32" s="107">
        <v>552.14</v>
      </c>
      <c r="H32" s="102" t="s">
        <v>116</v>
      </c>
      <c r="I32" s="107">
        <f>IF(H32="SI",F32-G32,F32)</f>
        <v>5521.389999999999</v>
      </c>
      <c r="J32" s="280" t="s">
        <v>179</v>
      </c>
      <c r="K32" s="103">
        <v>2021</v>
      </c>
      <c r="L32" s="103">
        <v>3786</v>
      </c>
      <c r="M32" s="104" t="s">
        <v>180</v>
      </c>
      <c r="N32" s="103">
        <v>2</v>
      </c>
      <c r="O32" s="106" t="s">
        <v>132</v>
      </c>
      <c r="P32" s="103">
        <v>2100501</v>
      </c>
      <c r="Q32" s="103">
        <v>9530</v>
      </c>
      <c r="R32" s="103">
        <v>180</v>
      </c>
      <c r="S32" s="103">
        <v>3</v>
      </c>
      <c r="T32" s="108">
        <v>2021</v>
      </c>
      <c r="U32" s="108">
        <v>395</v>
      </c>
      <c r="V32" s="108">
        <v>0</v>
      </c>
      <c r="W32" s="103">
        <v>1006</v>
      </c>
      <c r="X32" s="104" t="s">
        <v>177</v>
      </c>
      <c r="Y32" s="281" t="s">
        <v>181</v>
      </c>
      <c r="Z32" s="281" t="s">
        <v>177</v>
      </c>
      <c r="AA32" s="282">
        <f>Z32-Y32</f>
        <v>-17</v>
      </c>
      <c r="AB32" s="283">
        <f>IF(AD32="SI",0,I32)</f>
        <v>5521.389999999999</v>
      </c>
      <c r="AC32" s="284">
        <f>AB32*AA32</f>
        <v>-93863.62999999999</v>
      </c>
      <c r="AD32" s="285" t="s">
        <v>121</v>
      </c>
    </row>
    <row r="33" spans="1:30" ht="15">
      <c r="A33" s="103">
        <v>2021</v>
      </c>
      <c r="B33" s="103">
        <v>354</v>
      </c>
      <c r="C33" s="104" t="s">
        <v>177</v>
      </c>
      <c r="D33" s="279" t="s">
        <v>182</v>
      </c>
      <c r="E33" s="104" t="s">
        <v>124</v>
      </c>
      <c r="F33" s="107">
        <v>8640.63</v>
      </c>
      <c r="G33" s="107">
        <v>1558.15</v>
      </c>
      <c r="H33" s="102" t="s">
        <v>116</v>
      </c>
      <c r="I33" s="107">
        <f>IF(H33="SI",F33-G33,F33)</f>
        <v>7082.48</v>
      </c>
      <c r="J33" s="280" t="s">
        <v>183</v>
      </c>
      <c r="K33" s="103">
        <v>2021</v>
      </c>
      <c r="L33" s="103">
        <v>3525</v>
      </c>
      <c r="M33" s="104" t="s">
        <v>184</v>
      </c>
      <c r="N33" s="103">
        <v>2</v>
      </c>
      <c r="O33" s="106" t="s">
        <v>132</v>
      </c>
      <c r="P33" s="103">
        <v>2080101</v>
      </c>
      <c r="Q33" s="103">
        <v>8230</v>
      </c>
      <c r="R33" s="103">
        <v>120</v>
      </c>
      <c r="S33" s="103">
        <v>1</v>
      </c>
      <c r="T33" s="108">
        <v>2021</v>
      </c>
      <c r="U33" s="108">
        <v>190</v>
      </c>
      <c r="V33" s="108">
        <v>2</v>
      </c>
      <c r="W33" s="103">
        <v>1007</v>
      </c>
      <c r="X33" s="104" t="s">
        <v>177</v>
      </c>
      <c r="Y33" s="281" t="s">
        <v>177</v>
      </c>
      <c r="Z33" s="281" t="s">
        <v>177</v>
      </c>
      <c r="AA33" s="282">
        <f>Z33-Y33</f>
        <v>0</v>
      </c>
      <c r="AB33" s="283">
        <f>IF(AD33="SI",0,I33)</f>
        <v>7082.48</v>
      </c>
      <c r="AC33" s="284">
        <f>AB33*AA33</f>
        <v>0</v>
      </c>
      <c r="AD33" s="285" t="s">
        <v>121</v>
      </c>
    </row>
    <row r="34" spans="1:30" ht="15">
      <c r="A34" s="103">
        <v>2021</v>
      </c>
      <c r="B34" s="103">
        <v>355</v>
      </c>
      <c r="C34" s="104" t="s">
        <v>177</v>
      </c>
      <c r="D34" s="279" t="s">
        <v>185</v>
      </c>
      <c r="E34" s="104" t="s">
        <v>186</v>
      </c>
      <c r="F34" s="107">
        <v>930.29</v>
      </c>
      <c r="G34" s="107">
        <v>0</v>
      </c>
      <c r="H34" s="102" t="s">
        <v>121</v>
      </c>
      <c r="I34" s="107">
        <f>IF(H34="SI",F34-G34,F34)</f>
        <v>930.29</v>
      </c>
      <c r="J34" s="280" t="s">
        <v>187</v>
      </c>
      <c r="K34" s="103">
        <v>2021</v>
      </c>
      <c r="L34" s="103">
        <v>3861</v>
      </c>
      <c r="M34" s="104" t="s">
        <v>188</v>
      </c>
      <c r="N34" s="103">
        <v>2</v>
      </c>
      <c r="O34" s="106" t="s">
        <v>132</v>
      </c>
      <c r="P34" s="103">
        <v>2080101</v>
      </c>
      <c r="Q34" s="103">
        <v>8230</v>
      </c>
      <c r="R34" s="103">
        <v>120</v>
      </c>
      <c r="S34" s="103">
        <v>1</v>
      </c>
      <c r="T34" s="108">
        <v>2021</v>
      </c>
      <c r="U34" s="108">
        <v>190</v>
      </c>
      <c r="V34" s="108">
        <v>4</v>
      </c>
      <c r="W34" s="103">
        <v>1008</v>
      </c>
      <c r="X34" s="104" t="s">
        <v>177</v>
      </c>
      <c r="Y34" s="281" t="s">
        <v>189</v>
      </c>
      <c r="Z34" s="281" t="s">
        <v>177</v>
      </c>
      <c r="AA34" s="282">
        <f>Z34-Y34</f>
        <v>-22</v>
      </c>
      <c r="AB34" s="283">
        <f>IF(AD34="SI",0,I34)</f>
        <v>930.29</v>
      </c>
      <c r="AC34" s="284">
        <f>AB34*AA34</f>
        <v>-20466.379999999997</v>
      </c>
      <c r="AD34" s="285" t="s">
        <v>121</v>
      </c>
    </row>
    <row r="35" spans="1:30" ht="15">
      <c r="A35" s="103">
        <v>2021</v>
      </c>
      <c r="B35" s="103">
        <v>356</v>
      </c>
      <c r="C35" s="104" t="s">
        <v>155</v>
      </c>
      <c r="D35" s="279" t="s">
        <v>190</v>
      </c>
      <c r="E35" s="104" t="s">
        <v>133</v>
      </c>
      <c r="F35" s="107">
        <v>18075.17</v>
      </c>
      <c r="G35" s="107">
        <v>1643.2</v>
      </c>
      <c r="H35" s="102" t="s">
        <v>116</v>
      </c>
      <c r="I35" s="107">
        <f>IF(H35="SI",F35-G35,F35)</f>
        <v>16431.969999999998</v>
      </c>
      <c r="J35" s="280" t="s">
        <v>191</v>
      </c>
      <c r="K35" s="103">
        <v>2021</v>
      </c>
      <c r="L35" s="103">
        <v>3831</v>
      </c>
      <c r="M35" s="104" t="s">
        <v>192</v>
      </c>
      <c r="N35" s="103">
        <v>2</v>
      </c>
      <c r="O35" s="106" t="s">
        <v>132</v>
      </c>
      <c r="P35" s="103">
        <v>2090101</v>
      </c>
      <c r="Q35" s="103">
        <v>8530</v>
      </c>
      <c r="R35" s="103">
        <v>152</v>
      </c>
      <c r="S35" s="103">
        <v>1</v>
      </c>
      <c r="T35" s="108">
        <v>2021</v>
      </c>
      <c r="U35" s="108">
        <v>363</v>
      </c>
      <c r="V35" s="108">
        <v>0</v>
      </c>
      <c r="W35" s="103">
        <v>1020</v>
      </c>
      <c r="X35" s="104" t="s">
        <v>155</v>
      </c>
      <c r="Y35" s="281" t="s">
        <v>193</v>
      </c>
      <c r="Z35" s="281" t="s">
        <v>155</v>
      </c>
      <c r="AA35" s="282">
        <f>Z35-Y35</f>
        <v>-14</v>
      </c>
      <c r="AB35" s="283">
        <f>IF(AD35="SI",0,I35)</f>
        <v>16431.969999999998</v>
      </c>
      <c r="AC35" s="284">
        <f>AB35*AA35</f>
        <v>-230047.57999999996</v>
      </c>
      <c r="AD35" s="285" t="s">
        <v>121</v>
      </c>
    </row>
    <row r="36" spans="1:30" ht="15">
      <c r="A36" s="103">
        <v>2021</v>
      </c>
      <c r="B36" s="103">
        <v>357</v>
      </c>
      <c r="C36" s="104" t="s">
        <v>155</v>
      </c>
      <c r="D36" s="279" t="s">
        <v>194</v>
      </c>
      <c r="E36" s="104" t="s">
        <v>170</v>
      </c>
      <c r="F36" s="107">
        <v>5379.5</v>
      </c>
      <c r="G36" s="107">
        <v>970.07</v>
      </c>
      <c r="H36" s="102" t="s">
        <v>121</v>
      </c>
      <c r="I36" s="107">
        <f>IF(H36="SI",F36-G36,F36)</f>
        <v>5379.5</v>
      </c>
      <c r="J36" s="280" t="s">
        <v>195</v>
      </c>
      <c r="K36" s="103">
        <v>2021</v>
      </c>
      <c r="L36" s="103">
        <v>3820</v>
      </c>
      <c r="M36" s="104" t="s">
        <v>192</v>
      </c>
      <c r="N36" s="103">
        <v>2</v>
      </c>
      <c r="O36" s="106" t="s">
        <v>132</v>
      </c>
      <c r="P36" s="103">
        <v>2100501</v>
      </c>
      <c r="Q36" s="103">
        <v>9530</v>
      </c>
      <c r="R36" s="103">
        <v>180</v>
      </c>
      <c r="S36" s="103">
        <v>3</v>
      </c>
      <c r="T36" s="108">
        <v>2021</v>
      </c>
      <c r="U36" s="108">
        <v>151</v>
      </c>
      <c r="V36" s="108">
        <v>0</v>
      </c>
      <c r="W36" s="103">
        <v>1021</v>
      </c>
      <c r="X36" s="104" t="s">
        <v>155</v>
      </c>
      <c r="Y36" s="281" t="s">
        <v>193</v>
      </c>
      <c r="Z36" s="281" t="s">
        <v>155</v>
      </c>
      <c r="AA36" s="282">
        <f>Z36-Y36</f>
        <v>-14</v>
      </c>
      <c r="AB36" s="283">
        <f>IF(AD36="SI",0,I36)</f>
        <v>5379.5</v>
      </c>
      <c r="AC36" s="284">
        <f>AB36*AA36</f>
        <v>-75313</v>
      </c>
      <c r="AD36" s="285" t="s">
        <v>121</v>
      </c>
    </row>
    <row r="37" spans="1:30" ht="15">
      <c r="A37" s="103">
        <v>2021</v>
      </c>
      <c r="B37" s="103">
        <v>358</v>
      </c>
      <c r="C37" s="104" t="s">
        <v>155</v>
      </c>
      <c r="D37" s="279" t="s">
        <v>196</v>
      </c>
      <c r="E37" s="104" t="s">
        <v>197</v>
      </c>
      <c r="F37" s="107">
        <v>2818.35</v>
      </c>
      <c r="G37" s="107">
        <v>0</v>
      </c>
      <c r="H37" s="102" t="s">
        <v>116</v>
      </c>
      <c r="I37" s="107">
        <f>IF(H37="SI",F37-G37,F37)</f>
        <v>2818.35</v>
      </c>
      <c r="J37" s="280" t="s">
        <v>195</v>
      </c>
      <c r="K37" s="103">
        <v>2021</v>
      </c>
      <c r="L37" s="103">
        <v>3911</v>
      </c>
      <c r="M37" s="104" t="s">
        <v>171</v>
      </c>
      <c r="N37" s="103">
        <v>2</v>
      </c>
      <c r="O37" s="106" t="s">
        <v>132</v>
      </c>
      <c r="P37" s="103">
        <v>2100501</v>
      </c>
      <c r="Q37" s="103">
        <v>9530</v>
      </c>
      <c r="R37" s="103">
        <v>180</v>
      </c>
      <c r="S37" s="103">
        <v>3</v>
      </c>
      <c r="T37" s="108">
        <v>2021</v>
      </c>
      <c r="U37" s="108">
        <v>151</v>
      </c>
      <c r="V37" s="108">
        <v>0</v>
      </c>
      <c r="W37" s="103">
        <v>1022</v>
      </c>
      <c r="X37" s="104" t="s">
        <v>155</v>
      </c>
      <c r="Y37" s="281" t="s">
        <v>198</v>
      </c>
      <c r="Z37" s="281" t="s">
        <v>155</v>
      </c>
      <c r="AA37" s="282">
        <f>Z37-Y37</f>
        <v>-18</v>
      </c>
      <c r="AB37" s="283">
        <f>IF(AD37="SI",0,I37)</f>
        <v>2818.35</v>
      </c>
      <c r="AC37" s="284">
        <f>AB37*AA37</f>
        <v>-50730.299999999996</v>
      </c>
      <c r="AD37" s="285" t="s">
        <v>121</v>
      </c>
    </row>
    <row r="38" spans="1:30" ht="15">
      <c r="A38" s="103">
        <v>2021</v>
      </c>
      <c r="B38" s="103">
        <v>358</v>
      </c>
      <c r="C38" s="104" t="s">
        <v>155</v>
      </c>
      <c r="D38" s="279" t="s">
        <v>196</v>
      </c>
      <c r="E38" s="104" t="s">
        <v>197</v>
      </c>
      <c r="F38" s="107">
        <v>31.37</v>
      </c>
      <c r="G38" s="107">
        <v>0</v>
      </c>
      <c r="H38" s="102" t="s">
        <v>116</v>
      </c>
      <c r="I38" s="107">
        <f>IF(H38="SI",F38-G38,F38)</f>
        <v>31.37</v>
      </c>
      <c r="J38" s="280" t="s">
        <v>195</v>
      </c>
      <c r="K38" s="103">
        <v>2021</v>
      </c>
      <c r="L38" s="103">
        <v>3911</v>
      </c>
      <c r="M38" s="104" t="s">
        <v>171</v>
      </c>
      <c r="N38" s="103">
        <v>2</v>
      </c>
      <c r="O38" s="106" t="s">
        <v>132</v>
      </c>
      <c r="P38" s="103">
        <v>2100501</v>
      </c>
      <c r="Q38" s="103">
        <v>9530</v>
      </c>
      <c r="R38" s="103">
        <v>180</v>
      </c>
      <c r="S38" s="103">
        <v>3</v>
      </c>
      <c r="T38" s="108">
        <v>2021</v>
      </c>
      <c r="U38" s="108">
        <v>396</v>
      </c>
      <c r="V38" s="108">
        <v>0</v>
      </c>
      <c r="W38" s="103">
        <v>1023</v>
      </c>
      <c r="X38" s="104" t="s">
        <v>155</v>
      </c>
      <c r="Y38" s="281" t="s">
        <v>198</v>
      </c>
      <c r="Z38" s="281" t="s">
        <v>155</v>
      </c>
      <c r="AA38" s="282">
        <f>Z38-Y38</f>
        <v>-18</v>
      </c>
      <c r="AB38" s="283">
        <f>IF(AD38="SI",0,I38)</f>
        <v>31.37</v>
      </c>
      <c r="AC38" s="284">
        <f>AB38*AA38</f>
        <v>-564.66</v>
      </c>
      <c r="AD38" s="285" t="s">
        <v>121</v>
      </c>
    </row>
    <row r="39" spans="1:30" ht="15">
      <c r="A39" s="103">
        <v>2021</v>
      </c>
      <c r="B39" s="103">
        <v>359</v>
      </c>
      <c r="C39" s="104" t="s">
        <v>199</v>
      </c>
      <c r="D39" s="279" t="s">
        <v>200</v>
      </c>
      <c r="E39" s="104" t="s">
        <v>134</v>
      </c>
      <c r="F39" s="107">
        <v>1185.84</v>
      </c>
      <c r="G39" s="107">
        <v>209</v>
      </c>
      <c r="H39" s="102" t="s">
        <v>116</v>
      </c>
      <c r="I39" s="107">
        <f>IF(H39="SI",F39-G39,F39)</f>
        <v>976.8399999999999</v>
      </c>
      <c r="J39" s="280" t="s">
        <v>201</v>
      </c>
      <c r="K39" s="103">
        <v>2021</v>
      </c>
      <c r="L39" s="103">
        <v>3787</v>
      </c>
      <c r="M39" s="104" t="s">
        <v>180</v>
      </c>
      <c r="N39" s="103">
        <v>2</v>
      </c>
      <c r="O39" s="106" t="s">
        <v>132</v>
      </c>
      <c r="P39" s="103">
        <v>1010203</v>
      </c>
      <c r="Q39" s="103">
        <v>140</v>
      </c>
      <c r="R39" s="103">
        <v>22</v>
      </c>
      <c r="S39" s="103">
        <v>21</v>
      </c>
      <c r="T39" s="108">
        <v>2021</v>
      </c>
      <c r="U39" s="108">
        <v>451</v>
      </c>
      <c r="V39" s="108">
        <v>0</v>
      </c>
      <c r="W39" s="103">
        <v>1024</v>
      </c>
      <c r="X39" s="104" t="s">
        <v>199</v>
      </c>
      <c r="Y39" s="281" t="s">
        <v>181</v>
      </c>
      <c r="Z39" s="281" t="s">
        <v>199</v>
      </c>
      <c r="AA39" s="282">
        <f>Z39-Y39</f>
        <v>-6</v>
      </c>
      <c r="AB39" s="283">
        <f>IF(AD39="SI",0,I39)</f>
        <v>976.8399999999999</v>
      </c>
      <c r="AC39" s="284">
        <f>AB39*AA39</f>
        <v>-5861.039999999999</v>
      </c>
      <c r="AD39" s="285" t="s">
        <v>121</v>
      </c>
    </row>
    <row r="40" spans="1:30" ht="15">
      <c r="A40" s="103">
        <v>2021</v>
      </c>
      <c r="B40" s="103">
        <v>360</v>
      </c>
      <c r="C40" s="104" t="s">
        <v>202</v>
      </c>
      <c r="D40" s="279" t="s">
        <v>203</v>
      </c>
      <c r="E40" s="104" t="s">
        <v>150</v>
      </c>
      <c r="F40" s="107">
        <v>335.5</v>
      </c>
      <c r="G40" s="107">
        <v>60.5</v>
      </c>
      <c r="H40" s="102" t="s">
        <v>116</v>
      </c>
      <c r="I40" s="107">
        <f>IF(H40="SI",F40-G40,F40)</f>
        <v>275</v>
      </c>
      <c r="J40" s="280" t="s">
        <v>204</v>
      </c>
      <c r="K40" s="103">
        <v>2021</v>
      </c>
      <c r="L40" s="103">
        <v>3832</v>
      </c>
      <c r="M40" s="104" t="s">
        <v>192</v>
      </c>
      <c r="N40" s="103">
        <v>2</v>
      </c>
      <c r="O40" s="106" t="s">
        <v>132</v>
      </c>
      <c r="P40" s="103">
        <v>1010203</v>
      </c>
      <c r="Q40" s="103">
        <v>140</v>
      </c>
      <c r="R40" s="103">
        <v>22</v>
      </c>
      <c r="S40" s="103">
        <v>21</v>
      </c>
      <c r="T40" s="108">
        <v>2021</v>
      </c>
      <c r="U40" s="108">
        <v>430</v>
      </c>
      <c r="V40" s="108">
        <v>0</v>
      </c>
      <c r="W40" s="103">
        <v>1025</v>
      </c>
      <c r="X40" s="104" t="s">
        <v>202</v>
      </c>
      <c r="Y40" s="281" t="s">
        <v>193</v>
      </c>
      <c r="Z40" s="281" t="s">
        <v>202</v>
      </c>
      <c r="AA40" s="282">
        <f>Z40-Y40</f>
        <v>-8</v>
      </c>
      <c r="AB40" s="283">
        <f>IF(AD40="SI",0,I40)</f>
        <v>275</v>
      </c>
      <c r="AC40" s="284">
        <f>AB40*AA40</f>
        <v>-2200</v>
      </c>
      <c r="AD40" s="285" t="s">
        <v>121</v>
      </c>
    </row>
    <row r="41" spans="1:30" ht="15">
      <c r="A41" s="103">
        <v>2021</v>
      </c>
      <c r="B41" s="103">
        <v>361</v>
      </c>
      <c r="C41" s="104" t="s">
        <v>202</v>
      </c>
      <c r="D41" s="279" t="s">
        <v>205</v>
      </c>
      <c r="E41" s="104" t="s">
        <v>206</v>
      </c>
      <c r="F41" s="107">
        <v>200</v>
      </c>
      <c r="G41" s="107">
        <v>36.07</v>
      </c>
      <c r="H41" s="102" t="s">
        <v>116</v>
      </c>
      <c r="I41" s="107">
        <f>IF(H41="SI",F41-G41,F41)</f>
        <v>163.93</v>
      </c>
      <c r="J41" s="280" t="s">
        <v>207</v>
      </c>
      <c r="K41" s="103">
        <v>2021</v>
      </c>
      <c r="L41" s="103">
        <v>4071</v>
      </c>
      <c r="M41" s="104" t="s">
        <v>166</v>
      </c>
      <c r="N41" s="103">
        <v>2</v>
      </c>
      <c r="O41" s="106" t="s">
        <v>132</v>
      </c>
      <c r="P41" s="103">
        <v>1080102</v>
      </c>
      <c r="Q41" s="103">
        <v>2770</v>
      </c>
      <c r="R41" s="103">
        <v>65</v>
      </c>
      <c r="S41" s="103">
        <v>1</v>
      </c>
      <c r="T41" s="108">
        <v>2021</v>
      </c>
      <c r="U41" s="108">
        <v>231</v>
      </c>
      <c r="V41" s="108">
        <v>0</v>
      </c>
      <c r="W41" s="103">
        <v>1026</v>
      </c>
      <c r="X41" s="104" t="s">
        <v>202</v>
      </c>
      <c r="Y41" s="281" t="s">
        <v>208</v>
      </c>
      <c r="Z41" s="281" t="s">
        <v>202</v>
      </c>
      <c r="AA41" s="282">
        <f>Z41-Y41</f>
        <v>-25</v>
      </c>
      <c r="AB41" s="283">
        <f>IF(AD41="SI",0,I41)</f>
        <v>163.93</v>
      </c>
      <c r="AC41" s="284">
        <f>AB41*AA41</f>
        <v>-4098.25</v>
      </c>
      <c r="AD41" s="285" t="s">
        <v>121</v>
      </c>
    </row>
    <row r="42" spans="1:30" ht="15">
      <c r="A42" s="103">
        <v>2021</v>
      </c>
      <c r="B42" s="103">
        <v>362</v>
      </c>
      <c r="C42" s="104" t="s">
        <v>209</v>
      </c>
      <c r="D42" s="279" t="s">
        <v>210</v>
      </c>
      <c r="E42" s="104" t="s">
        <v>134</v>
      </c>
      <c r="F42" s="107">
        <v>7318.71</v>
      </c>
      <c r="G42" s="107">
        <v>0</v>
      </c>
      <c r="H42" s="102" t="s">
        <v>121</v>
      </c>
      <c r="I42" s="107">
        <f>IF(H42="SI",F42-G42,F42)</f>
        <v>7318.71</v>
      </c>
      <c r="J42" s="280" t="s">
        <v>211</v>
      </c>
      <c r="K42" s="103">
        <v>2021</v>
      </c>
      <c r="L42" s="103">
        <v>3766</v>
      </c>
      <c r="M42" s="104" t="s">
        <v>150</v>
      </c>
      <c r="N42" s="103">
        <v>2</v>
      </c>
      <c r="O42" s="106" t="s">
        <v>132</v>
      </c>
      <c r="P42" s="103">
        <v>2090101</v>
      </c>
      <c r="Q42" s="103">
        <v>8530</v>
      </c>
      <c r="R42" s="103">
        <v>152</v>
      </c>
      <c r="S42" s="103">
        <v>5</v>
      </c>
      <c r="T42" s="108">
        <v>2021</v>
      </c>
      <c r="U42" s="108">
        <v>331</v>
      </c>
      <c r="V42" s="108">
        <v>0</v>
      </c>
      <c r="W42" s="103">
        <v>1033</v>
      </c>
      <c r="X42" s="104" t="s">
        <v>209</v>
      </c>
      <c r="Y42" s="281" t="s">
        <v>212</v>
      </c>
      <c r="Z42" s="281" t="s">
        <v>209</v>
      </c>
      <c r="AA42" s="282">
        <f>Z42-Y42</f>
        <v>3</v>
      </c>
      <c r="AB42" s="283">
        <f>IF(AD42="SI",0,I42)</f>
        <v>7318.71</v>
      </c>
      <c r="AC42" s="284">
        <f>AB42*AA42</f>
        <v>21956.13</v>
      </c>
      <c r="AD42" s="285" t="s">
        <v>121</v>
      </c>
    </row>
    <row r="43" spans="1:30" ht="15">
      <c r="A43" s="103">
        <v>2021</v>
      </c>
      <c r="B43" s="103">
        <v>363</v>
      </c>
      <c r="C43" s="104" t="s">
        <v>209</v>
      </c>
      <c r="D43" s="279" t="s">
        <v>213</v>
      </c>
      <c r="E43" s="104" t="s">
        <v>214</v>
      </c>
      <c r="F43" s="107">
        <v>21447.69</v>
      </c>
      <c r="G43" s="107">
        <v>1949.79</v>
      </c>
      <c r="H43" s="102" t="s">
        <v>116</v>
      </c>
      <c r="I43" s="107">
        <f>IF(H43="SI",F43-G43,F43)</f>
        <v>19497.899999999998</v>
      </c>
      <c r="J43" s="280" t="s">
        <v>215</v>
      </c>
      <c r="K43" s="103">
        <v>2021</v>
      </c>
      <c r="L43" s="103">
        <v>4007</v>
      </c>
      <c r="M43" s="104" t="s">
        <v>216</v>
      </c>
      <c r="N43" s="103">
        <v>2</v>
      </c>
      <c r="O43" s="106" t="s">
        <v>132</v>
      </c>
      <c r="P43" s="103">
        <v>2090101</v>
      </c>
      <c r="Q43" s="103">
        <v>8530</v>
      </c>
      <c r="R43" s="103">
        <v>152</v>
      </c>
      <c r="S43" s="103">
        <v>5</v>
      </c>
      <c r="T43" s="108">
        <v>2021</v>
      </c>
      <c r="U43" s="108">
        <v>408</v>
      </c>
      <c r="V43" s="108">
        <v>0</v>
      </c>
      <c r="W43" s="103">
        <v>1034</v>
      </c>
      <c r="X43" s="104" t="s">
        <v>209</v>
      </c>
      <c r="Y43" s="281" t="s">
        <v>217</v>
      </c>
      <c r="Z43" s="281" t="s">
        <v>209</v>
      </c>
      <c r="AA43" s="282">
        <f>Z43-Y43</f>
        <v>-12</v>
      </c>
      <c r="AB43" s="283">
        <f>IF(AD43="SI",0,I43)</f>
        <v>19497.899999999998</v>
      </c>
      <c r="AC43" s="284">
        <f>AB43*AA43</f>
        <v>-233974.8</v>
      </c>
      <c r="AD43" s="285" t="s">
        <v>121</v>
      </c>
    </row>
    <row r="44" spans="1:30" ht="15">
      <c r="A44" s="103">
        <v>2021</v>
      </c>
      <c r="B44" s="103">
        <v>364</v>
      </c>
      <c r="C44" s="104" t="s">
        <v>209</v>
      </c>
      <c r="D44" s="279" t="s">
        <v>218</v>
      </c>
      <c r="E44" s="104" t="s">
        <v>199</v>
      </c>
      <c r="F44" s="107">
        <v>37.11</v>
      </c>
      <c r="G44" s="107">
        <v>6.69</v>
      </c>
      <c r="H44" s="102" t="s">
        <v>116</v>
      </c>
      <c r="I44" s="107">
        <f>IF(H44="SI",F44-G44,F44)</f>
        <v>30.419999999999998</v>
      </c>
      <c r="J44" s="280" t="s">
        <v>137</v>
      </c>
      <c r="K44" s="103">
        <v>2021</v>
      </c>
      <c r="L44" s="103">
        <v>4142</v>
      </c>
      <c r="M44" s="104" t="s">
        <v>219</v>
      </c>
      <c r="N44" s="103">
        <v>2</v>
      </c>
      <c r="O44" s="106" t="s">
        <v>132</v>
      </c>
      <c r="P44" s="103">
        <v>1010203</v>
      </c>
      <c r="Q44" s="103">
        <v>140</v>
      </c>
      <c r="R44" s="103">
        <v>22</v>
      </c>
      <c r="S44" s="103">
        <v>4</v>
      </c>
      <c r="T44" s="108">
        <v>2021</v>
      </c>
      <c r="U44" s="108">
        <v>123</v>
      </c>
      <c r="V44" s="108">
        <v>0</v>
      </c>
      <c r="W44" s="103">
        <v>1038</v>
      </c>
      <c r="X44" s="104" t="s">
        <v>176</v>
      </c>
      <c r="Y44" s="281" t="s">
        <v>220</v>
      </c>
      <c r="Z44" s="281" t="s">
        <v>176</v>
      </c>
      <c r="AA44" s="282">
        <f>Z44-Y44</f>
        <v>-22</v>
      </c>
      <c r="AB44" s="283">
        <f>IF(AD44="SI",0,I44)</f>
        <v>30.419999999999998</v>
      </c>
      <c r="AC44" s="284">
        <f>AB44*AA44</f>
        <v>-669.24</v>
      </c>
      <c r="AD44" s="285" t="s">
        <v>121</v>
      </c>
    </row>
    <row r="45" spans="1:30" ht="15">
      <c r="A45" s="103">
        <v>2021</v>
      </c>
      <c r="B45" s="103">
        <v>365</v>
      </c>
      <c r="C45" s="104" t="s">
        <v>209</v>
      </c>
      <c r="D45" s="279" t="s">
        <v>221</v>
      </c>
      <c r="E45" s="104" t="s">
        <v>199</v>
      </c>
      <c r="F45" s="107">
        <v>555.21</v>
      </c>
      <c r="G45" s="107">
        <v>100.12</v>
      </c>
      <c r="H45" s="102" t="s">
        <v>116</v>
      </c>
      <c r="I45" s="107">
        <f>IF(H45="SI",F45-G45,F45)</f>
        <v>455.09000000000003</v>
      </c>
      <c r="J45" s="280" t="s">
        <v>137</v>
      </c>
      <c r="K45" s="103">
        <v>2021</v>
      </c>
      <c r="L45" s="103">
        <v>4141</v>
      </c>
      <c r="M45" s="104" t="s">
        <v>219</v>
      </c>
      <c r="N45" s="103">
        <v>2</v>
      </c>
      <c r="O45" s="106" t="s">
        <v>132</v>
      </c>
      <c r="P45" s="103">
        <v>1080203</v>
      </c>
      <c r="Q45" s="103">
        <v>2890</v>
      </c>
      <c r="R45" s="103">
        <v>69</v>
      </c>
      <c r="S45" s="103">
        <v>1</v>
      </c>
      <c r="T45" s="108">
        <v>2021</v>
      </c>
      <c r="U45" s="108">
        <v>125</v>
      </c>
      <c r="V45" s="108">
        <v>0</v>
      </c>
      <c r="W45" s="103">
        <v>1047</v>
      </c>
      <c r="X45" s="104" t="s">
        <v>176</v>
      </c>
      <c r="Y45" s="281" t="s">
        <v>220</v>
      </c>
      <c r="Z45" s="281" t="s">
        <v>176</v>
      </c>
      <c r="AA45" s="282">
        <f>Z45-Y45</f>
        <v>-22</v>
      </c>
      <c r="AB45" s="283">
        <f>IF(AD45="SI",0,I45)</f>
        <v>455.09000000000003</v>
      </c>
      <c r="AC45" s="284">
        <f>AB45*AA45</f>
        <v>-10011.980000000001</v>
      </c>
      <c r="AD45" s="285" t="s">
        <v>121</v>
      </c>
    </row>
    <row r="46" spans="1:30" ht="15">
      <c r="A46" s="103">
        <v>2021</v>
      </c>
      <c r="B46" s="103">
        <v>366</v>
      </c>
      <c r="C46" s="104" t="s">
        <v>209</v>
      </c>
      <c r="D46" s="279" t="s">
        <v>222</v>
      </c>
      <c r="E46" s="104" t="s">
        <v>199</v>
      </c>
      <c r="F46" s="107">
        <v>9.76</v>
      </c>
      <c r="G46" s="107">
        <v>1.76</v>
      </c>
      <c r="H46" s="102" t="s">
        <v>116</v>
      </c>
      <c r="I46" s="107">
        <f>IF(H46="SI",F46-G46,F46)</f>
        <v>8</v>
      </c>
      <c r="J46" s="280" t="s">
        <v>137</v>
      </c>
      <c r="K46" s="103">
        <v>2021</v>
      </c>
      <c r="L46" s="103">
        <v>4152</v>
      </c>
      <c r="M46" s="104" t="s">
        <v>219</v>
      </c>
      <c r="N46" s="103">
        <v>2</v>
      </c>
      <c r="O46" s="106" t="s">
        <v>132</v>
      </c>
      <c r="P46" s="103">
        <v>1010503</v>
      </c>
      <c r="Q46" s="103">
        <v>470</v>
      </c>
      <c r="R46" s="103">
        <v>25</v>
      </c>
      <c r="S46" s="103">
        <v>10</v>
      </c>
      <c r="T46" s="108">
        <v>2021</v>
      </c>
      <c r="U46" s="108">
        <v>121</v>
      </c>
      <c r="V46" s="108">
        <v>0</v>
      </c>
      <c r="W46" s="103">
        <v>1045</v>
      </c>
      <c r="X46" s="104" t="s">
        <v>176</v>
      </c>
      <c r="Y46" s="281" t="s">
        <v>220</v>
      </c>
      <c r="Z46" s="281" t="s">
        <v>176</v>
      </c>
      <c r="AA46" s="282">
        <f>Z46-Y46</f>
        <v>-22</v>
      </c>
      <c r="AB46" s="283">
        <f>IF(AD46="SI",0,I46)</f>
        <v>8</v>
      </c>
      <c r="AC46" s="284">
        <f>AB46*AA46</f>
        <v>-176</v>
      </c>
      <c r="AD46" s="285" t="s">
        <v>121</v>
      </c>
    </row>
    <row r="47" spans="1:30" ht="15">
      <c r="A47" s="103">
        <v>2021</v>
      </c>
      <c r="B47" s="103">
        <v>367</v>
      </c>
      <c r="C47" s="104" t="s">
        <v>209</v>
      </c>
      <c r="D47" s="279" t="s">
        <v>223</v>
      </c>
      <c r="E47" s="104" t="s">
        <v>199</v>
      </c>
      <c r="F47" s="107">
        <v>34.34</v>
      </c>
      <c r="G47" s="107">
        <v>6.19</v>
      </c>
      <c r="H47" s="102" t="s">
        <v>116</v>
      </c>
      <c r="I47" s="107">
        <f>IF(H47="SI",F47-G47,F47)</f>
        <v>28.150000000000002</v>
      </c>
      <c r="J47" s="280" t="s">
        <v>137</v>
      </c>
      <c r="K47" s="103">
        <v>2021</v>
      </c>
      <c r="L47" s="103">
        <v>4145</v>
      </c>
      <c r="M47" s="104" t="s">
        <v>219</v>
      </c>
      <c r="N47" s="103">
        <v>2</v>
      </c>
      <c r="O47" s="106" t="s">
        <v>132</v>
      </c>
      <c r="P47" s="103">
        <v>1010203</v>
      </c>
      <c r="Q47" s="103">
        <v>140</v>
      </c>
      <c r="R47" s="103">
        <v>22</v>
      </c>
      <c r="S47" s="103">
        <v>11</v>
      </c>
      <c r="T47" s="108">
        <v>2021</v>
      </c>
      <c r="U47" s="108">
        <v>126</v>
      </c>
      <c r="V47" s="108">
        <v>0</v>
      </c>
      <c r="W47" s="103">
        <v>1041</v>
      </c>
      <c r="X47" s="104" t="s">
        <v>176</v>
      </c>
      <c r="Y47" s="281" t="s">
        <v>220</v>
      </c>
      <c r="Z47" s="281" t="s">
        <v>176</v>
      </c>
      <c r="AA47" s="282">
        <f>Z47-Y47</f>
        <v>-22</v>
      </c>
      <c r="AB47" s="283">
        <f>IF(AD47="SI",0,I47)</f>
        <v>28.150000000000002</v>
      </c>
      <c r="AC47" s="284">
        <f>AB47*AA47</f>
        <v>-619.3000000000001</v>
      </c>
      <c r="AD47" s="285" t="s">
        <v>121</v>
      </c>
    </row>
    <row r="48" spans="1:30" ht="15">
      <c r="A48" s="103">
        <v>2021</v>
      </c>
      <c r="B48" s="103">
        <v>368</v>
      </c>
      <c r="C48" s="104" t="s">
        <v>209</v>
      </c>
      <c r="D48" s="279" t="s">
        <v>224</v>
      </c>
      <c r="E48" s="104" t="s">
        <v>199</v>
      </c>
      <c r="F48" s="107">
        <v>55.53</v>
      </c>
      <c r="G48" s="107">
        <v>10.01</v>
      </c>
      <c r="H48" s="102" t="s">
        <v>116</v>
      </c>
      <c r="I48" s="107">
        <f>IF(H48="SI",F48-G48,F48)</f>
        <v>45.52</v>
      </c>
      <c r="J48" s="280" t="s">
        <v>137</v>
      </c>
      <c r="K48" s="103">
        <v>2021</v>
      </c>
      <c r="L48" s="103">
        <v>4140</v>
      </c>
      <c r="M48" s="104" t="s">
        <v>219</v>
      </c>
      <c r="N48" s="103">
        <v>2</v>
      </c>
      <c r="O48" s="106" t="s">
        <v>132</v>
      </c>
      <c r="P48" s="103">
        <v>1010203</v>
      </c>
      <c r="Q48" s="103">
        <v>140</v>
      </c>
      <c r="R48" s="103">
        <v>22</v>
      </c>
      <c r="S48" s="103">
        <v>25</v>
      </c>
      <c r="T48" s="108">
        <v>2021</v>
      </c>
      <c r="U48" s="108">
        <v>119</v>
      </c>
      <c r="V48" s="108">
        <v>0</v>
      </c>
      <c r="W48" s="103">
        <v>1043</v>
      </c>
      <c r="X48" s="104" t="s">
        <v>176</v>
      </c>
      <c r="Y48" s="281" t="s">
        <v>220</v>
      </c>
      <c r="Z48" s="281" t="s">
        <v>176</v>
      </c>
      <c r="AA48" s="282">
        <f>Z48-Y48</f>
        <v>-22</v>
      </c>
      <c r="AB48" s="283">
        <f>IF(AD48="SI",0,I48)</f>
        <v>45.52</v>
      </c>
      <c r="AC48" s="284">
        <f>AB48*AA48</f>
        <v>-1001.44</v>
      </c>
      <c r="AD48" s="285" t="s">
        <v>121</v>
      </c>
    </row>
    <row r="49" spans="1:30" ht="15">
      <c r="A49" s="103">
        <v>2021</v>
      </c>
      <c r="B49" s="103">
        <v>369</v>
      </c>
      <c r="C49" s="104" t="s">
        <v>209</v>
      </c>
      <c r="D49" s="279" t="s">
        <v>225</v>
      </c>
      <c r="E49" s="104" t="s">
        <v>199</v>
      </c>
      <c r="F49" s="107">
        <v>27.95</v>
      </c>
      <c r="G49" s="107">
        <v>5.04</v>
      </c>
      <c r="H49" s="102" t="s">
        <v>116</v>
      </c>
      <c r="I49" s="107">
        <f>IF(H49="SI",F49-G49,F49)</f>
        <v>22.91</v>
      </c>
      <c r="J49" s="280" t="s">
        <v>137</v>
      </c>
      <c r="K49" s="103">
        <v>2021</v>
      </c>
      <c r="L49" s="103">
        <v>4146</v>
      </c>
      <c r="M49" s="104" t="s">
        <v>219</v>
      </c>
      <c r="N49" s="103">
        <v>2</v>
      </c>
      <c r="O49" s="106" t="s">
        <v>132</v>
      </c>
      <c r="P49" s="103">
        <v>1010203</v>
      </c>
      <c r="Q49" s="103">
        <v>140</v>
      </c>
      <c r="R49" s="103">
        <v>22</v>
      </c>
      <c r="S49" s="103">
        <v>12</v>
      </c>
      <c r="T49" s="108">
        <v>2021</v>
      </c>
      <c r="U49" s="108">
        <v>118</v>
      </c>
      <c r="V49" s="108">
        <v>0</v>
      </c>
      <c r="W49" s="103">
        <v>1042</v>
      </c>
      <c r="X49" s="104" t="s">
        <v>176</v>
      </c>
      <c r="Y49" s="281" t="s">
        <v>220</v>
      </c>
      <c r="Z49" s="281" t="s">
        <v>176</v>
      </c>
      <c r="AA49" s="282">
        <f>Z49-Y49</f>
        <v>-22</v>
      </c>
      <c r="AB49" s="283">
        <f>IF(AD49="SI",0,I49)</f>
        <v>22.91</v>
      </c>
      <c r="AC49" s="284">
        <f>AB49*AA49</f>
        <v>-504.02</v>
      </c>
      <c r="AD49" s="285" t="s">
        <v>121</v>
      </c>
    </row>
    <row r="50" spans="1:30" ht="15">
      <c r="A50" s="103">
        <v>2021</v>
      </c>
      <c r="B50" s="103">
        <v>370</v>
      </c>
      <c r="C50" s="104" t="s">
        <v>209</v>
      </c>
      <c r="D50" s="279" t="s">
        <v>226</v>
      </c>
      <c r="E50" s="104" t="s">
        <v>199</v>
      </c>
      <c r="F50" s="107">
        <v>49.42</v>
      </c>
      <c r="G50" s="107">
        <v>8.91</v>
      </c>
      <c r="H50" s="102" t="s">
        <v>116</v>
      </c>
      <c r="I50" s="107">
        <f>IF(H50="SI",F50-G50,F50)</f>
        <v>40.510000000000005</v>
      </c>
      <c r="J50" s="280" t="s">
        <v>137</v>
      </c>
      <c r="K50" s="103">
        <v>2021</v>
      </c>
      <c r="L50" s="103">
        <v>4143</v>
      </c>
      <c r="M50" s="104" t="s">
        <v>219</v>
      </c>
      <c r="N50" s="103">
        <v>2</v>
      </c>
      <c r="O50" s="106" t="s">
        <v>132</v>
      </c>
      <c r="P50" s="103">
        <v>1010203</v>
      </c>
      <c r="Q50" s="103">
        <v>140</v>
      </c>
      <c r="R50" s="103">
        <v>22</v>
      </c>
      <c r="S50" s="103">
        <v>7</v>
      </c>
      <c r="T50" s="108">
        <v>2021</v>
      </c>
      <c r="U50" s="108">
        <v>116</v>
      </c>
      <c r="V50" s="108">
        <v>0</v>
      </c>
      <c r="W50" s="103">
        <v>1040</v>
      </c>
      <c r="X50" s="104" t="s">
        <v>176</v>
      </c>
      <c r="Y50" s="281" t="s">
        <v>220</v>
      </c>
      <c r="Z50" s="281" t="s">
        <v>176</v>
      </c>
      <c r="AA50" s="282">
        <f>Z50-Y50</f>
        <v>-22</v>
      </c>
      <c r="AB50" s="283">
        <f>IF(AD50="SI",0,I50)</f>
        <v>40.510000000000005</v>
      </c>
      <c r="AC50" s="284">
        <f>AB50*AA50</f>
        <v>-891.2200000000001</v>
      </c>
      <c r="AD50" s="285" t="s">
        <v>121</v>
      </c>
    </row>
    <row r="51" spans="1:30" ht="15">
      <c r="A51" s="103">
        <v>2021</v>
      </c>
      <c r="B51" s="103">
        <v>371</v>
      </c>
      <c r="C51" s="104" t="s">
        <v>209</v>
      </c>
      <c r="D51" s="279" t="s">
        <v>227</v>
      </c>
      <c r="E51" s="104" t="s">
        <v>199</v>
      </c>
      <c r="F51" s="107">
        <v>52.7</v>
      </c>
      <c r="G51" s="107">
        <v>9.5</v>
      </c>
      <c r="H51" s="102" t="s">
        <v>116</v>
      </c>
      <c r="I51" s="107">
        <f>IF(H51="SI",F51-G51,F51)</f>
        <v>43.2</v>
      </c>
      <c r="J51" s="280" t="s">
        <v>137</v>
      </c>
      <c r="K51" s="103">
        <v>2021</v>
      </c>
      <c r="L51" s="103">
        <v>4144</v>
      </c>
      <c r="M51" s="104" t="s">
        <v>219</v>
      </c>
      <c r="N51" s="103">
        <v>2</v>
      </c>
      <c r="O51" s="106" t="s">
        <v>132</v>
      </c>
      <c r="P51" s="103">
        <v>1010203</v>
      </c>
      <c r="Q51" s="103">
        <v>140</v>
      </c>
      <c r="R51" s="103">
        <v>22</v>
      </c>
      <c r="S51" s="103">
        <v>6</v>
      </c>
      <c r="T51" s="108">
        <v>2021</v>
      </c>
      <c r="U51" s="108">
        <v>117</v>
      </c>
      <c r="V51" s="108">
        <v>0</v>
      </c>
      <c r="W51" s="103">
        <v>1039</v>
      </c>
      <c r="X51" s="104" t="s">
        <v>176</v>
      </c>
      <c r="Y51" s="281" t="s">
        <v>220</v>
      </c>
      <c r="Z51" s="281" t="s">
        <v>176</v>
      </c>
      <c r="AA51" s="282">
        <f>Z51-Y51</f>
        <v>-22</v>
      </c>
      <c r="AB51" s="283">
        <f>IF(AD51="SI",0,I51)</f>
        <v>43.2</v>
      </c>
      <c r="AC51" s="284">
        <f>AB51*AA51</f>
        <v>-950.4000000000001</v>
      </c>
      <c r="AD51" s="285" t="s">
        <v>121</v>
      </c>
    </row>
    <row r="52" spans="1:30" ht="15">
      <c r="A52" s="103">
        <v>2021</v>
      </c>
      <c r="B52" s="103">
        <v>372</v>
      </c>
      <c r="C52" s="104" t="s">
        <v>209</v>
      </c>
      <c r="D52" s="279" t="s">
        <v>228</v>
      </c>
      <c r="E52" s="104" t="s">
        <v>199</v>
      </c>
      <c r="F52" s="107">
        <v>12.74</v>
      </c>
      <c r="G52" s="107">
        <v>2.3</v>
      </c>
      <c r="H52" s="102" t="s">
        <v>116</v>
      </c>
      <c r="I52" s="107">
        <f>IF(H52="SI",F52-G52,F52)</f>
        <v>10.440000000000001</v>
      </c>
      <c r="J52" s="280" t="s">
        <v>137</v>
      </c>
      <c r="K52" s="103">
        <v>2021</v>
      </c>
      <c r="L52" s="103">
        <v>4148</v>
      </c>
      <c r="M52" s="104" t="s">
        <v>219</v>
      </c>
      <c r="N52" s="103">
        <v>2</v>
      </c>
      <c r="O52" s="106" t="s">
        <v>132</v>
      </c>
      <c r="P52" s="103">
        <v>1080103</v>
      </c>
      <c r="Q52" s="103">
        <v>2780</v>
      </c>
      <c r="R52" s="103">
        <v>66</v>
      </c>
      <c r="S52" s="103">
        <v>2</v>
      </c>
      <c r="T52" s="108">
        <v>2021</v>
      </c>
      <c r="U52" s="108">
        <v>127</v>
      </c>
      <c r="V52" s="108">
        <v>0</v>
      </c>
      <c r="W52" s="103">
        <v>1046</v>
      </c>
      <c r="X52" s="104" t="s">
        <v>176</v>
      </c>
      <c r="Y52" s="281" t="s">
        <v>220</v>
      </c>
      <c r="Z52" s="281" t="s">
        <v>176</v>
      </c>
      <c r="AA52" s="282">
        <f>Z52-Y52</f>
        <v>-22</v>
      </c>
      <c r="AB52" s="283">
        <f>IF(AD52="SI",0,I52)</f>
        <v>10.440000000000001</v>
      </c>
      <c r="AC52" s="284">
        <f>AB52*AA52</f>
        <v>-229.68000000000004</v>
      </c>
      <c r="AD52" s="285" t="s">
        <v>121</v>
      </c>
    </row>
    <row r="53" spans="1:30" ht="15">
      <c r="A53" s="103">
        <v>2021</v>
      </c>
      <c r="B53" s="103">
        <v>373</v>
      </c>
      <c r="C53" s="104" t="s">
        <v>209</v>
      </c>
      <c r="D53" s="279" t="s">
        <v>229</v>
      </c>
      <c r="E53" s="104" t="s">
        <v>199</v>
      </c>
      <c r="F53" s="107">
        <v>326.58</v>
      </c>
      <c r="G53" s="107">
        <v>58.89</v>
      </c>
      <c r="H53" s="102" t="s">
        <v>116</v>
      </c>
      <c r="I53" s="107">
        <f>IF(H53="SI",F53-G53,F53)</f>
        <v>267.69</v>
      </c>
      <c r="J53" s="280" t="s">
        <v>137</v>
      </c>
      <c r="K53" s="103">
        <v>2021</v>
      </c>
      <c r="L53" s="103">
        <v>4147</v>
      </c>
      <c r="M53" s="104" t="s">
        <v>219</v>
      </c>
      <c r="N53" s="103">
        <v>2</v>
      </c>
      <c r="O53" s="106" t="s">
        <v>132</v>
      </c>
      <c r="P53" s="103">
        <v>1080203</v>
      </c>
      <c r="Q53" s="103">
        <v>2890</v>
      </c>
      <c r="R53" s="103">
        <v>69</v>
      </c>
      <c r="S53" s="103">
        <v>1</v>
      </c>
      <c r="T53" s="108">
        <v>2021</v>
      </c>
      <c r="U53" s="108">
        <v>125</v>
      </c>
      <c r="V53" s="108">
        <v>0</v>
      </c>
      <c r="W53" s="103">
        <v>1047</v>
      </c>
      <c r="X53" s="104" t="s">
        <v>176</v>
      </c>
      <c r="Y53" s="281" t="s">
        <v>220</v>
      </c>
      <c r="Z53" s="281" t="s">
        <v>176</v>
      </c>
      <c r="AA53" s="282">
        <f>Z53-Y53</f>
        <v>-22</v>
      </c>
      <c r="AB53" s="283">
        <f>IF(AD53="SI",0,I53)</f>
        <v>267.69</v>
      </c>
      <c r="AC53" s="284">
        <f>AB53*AA53</f>
        <v>-5889.18</v>
      </c>
      <c r="AD53" s="285" t="s">
        <v>121</v>
      </c>
    </row>
    <row r="54" spans="1:30" ht="15">
      <c r="A54" s="103">
        <v>2021</v>
      </c>
      <c r="B54" s="103">
        <v>374</v>
      </c>
      <c r="C54" s="104" t="s">
        <v>209</v>
      </c>
      <c r="D54" s="279" t="s">
        <v>230</v>
      </c>
      <c r="E54" s="104" t="s">
        <v>199</v>
      </c>
      <c r="F54" s="107">
        <v>14.2</v>
      </c>
      <c r="G54" s="107">
        <v>2.56</v>
      </c>
      <c r="H54" s="102" t="s">
        <v>116</v>
      </c>
      <c r="I54" s="107">
        <f>IF(H54="SI",F54-G54,F54)</f>
        <v>11.639999999999999</v>
      </c>
      <c r="J54" s="280" t="s">
        <v>137</v>
      </c>
      <c r="K54" s="103">
        <v>2021</v>
      </c>
      <c r="L54" s="103">
        <v>4153</v>
      </c>
      <c r="M54" s="104" t="s">
        <v>219</v>
      </c>
      <c r="N54" s="103">
        <v>2</v>
      </c>
      <c r="O54" s="106" t="s">
        <v>132</v>
      </c>
      <c r="P54" s="103">
        <v>1010203</v>
      </c>
      <c r="Q54" s="103">
        <v>140</v>
      </c>
      <c r="R54" s="103">
        <v>22</v>
      </c>
      <c r="S54" s="103">
        <v>27</v>
      </c>
      <c r="T54" s="108">
        <v>2021</v>
      </c>
      <c r="U54" s="108">
        <v>124</v>
      </c>
      <c r="V54" s="108">
        <v>0</v>
      </c>
      <c r="W54" s="103">
        <v>1044</v>
      </c>
      <c r="X54" s="104" t="s">
        <v>176</v>
      </c>
      <c r="Y54" s="281" t="s">
        <v>220</v>
      </c>
      <c r="Z54" s="281" t="s">
        <v>176</v>
      </c>
      <c r="AA54" s="282">
        <f>Z54-Y54</f>
        <v>-22</v>
      </c>
      <c r="AB54" s="283">
        <f>IF(AD54="SI",0,I54)</f>
        <v>11.639999999999999</v>
      </c>
      <c r="AC54" s="284">
        <f>AB54*AA54</f>
        <v>-256.08</v>
      </c>
      <c r="AD54" s="285" t="s">
        <v>121</v>
      </c>
    </row>
    <row r="55" spans="1:30" ht="15">
      <c r="A55" s="103">
        <v>2021</v>
      </c>
      <c r="B55" s="103">
        <v>375</v>
      </c>
      <c r="C55" s="104" t="s">
        <v>209</v>
      </c>
      <c r="D55" s="279" t="s">
        <v>231</v>
      </c>
      <c r="E55" s="104" t="s">
        <v>199</v>
      </c>
      <c r="F55" s="107">
        <v>181.95</v>
      </c>
      <c r="G55" s="107">
        <v>32.81</v>
      </c>
      <c r="H55" s="102" t="s">
        <v>116</v>
      </c>
      <c r="I55" s="107">
        <f>IF(H55="SI",F55-G55,F55)</f>
        <v>149.14</v>
      </c>
      <c r="J55" s="280" t="s">
        <v>137</v>
      </c>
      <c r="K55" s="103">
        <v>2021</v>
      </c>
      <c r="L55" s="103">
        <v>4150</v>
      </c>
      <c r="M55" s="104" t="s">
        <v>219</v>
      </c>
      <c r="N55" s="103">
        <v>2</v>
      </c>
      <c r="O55" s="106" t="s">
        <v>132</v>
      </c>
      <c r="P55" s="103">
        <v>1010203</v>
      </c>
      <c r="Q55" s="103">
        <v>140</v>
      </c>
      <c r="R55" s="103">
        <v>22</v>
      </c>
      <c r="S55" s="103">
        <v>3</v>
      </c>
      <c r="T55" s="108">
        <v>2021</v>
      </c>
      <c r="U55" s="108">
        <v>120</v>
      </c>
      <c r="V55" s="108">
        <v>0</v>
      </c>
      <c r="W55" s="103">
        <v>1037</v>
      </c>
      <c r="X55" s="104" t="s">
        <v>176</v>
      </c>
      <c r="Y55" s="281" t="s">
        <v>220</v>
      </c>
      <c r="Z55" s="281" t="s">
        <v>176</v>
      </c>
      <c r="AA55" s="282">
        <f>Z55-Y55</f>
        <v>-22</v>
      </c>
      <c r="AB55" s="283">
        <f>IF(AD55="SI",0,I55)</f>
        <v>149.14</v>
      </c>
      <c r="AC55" s="284">
        <f>AB55*AA55</f>
        <v>-3281.08</v>
      </c>
      <c r="AD55" s="285" t="s">
        <v>121</v>
      </c>
    </row>
    <row r="56" spans="1:30" ht="15">
      <c r="A56" s="103">
        <v>2021</v>
      </c>
      <c r="B56" s="103">
        <v>376</v>
      </c>
      <c r="C56" s="104" t="s">
        <v>176</v>
      </c>
      <c r="D56" s="279" t="s">
        <v>232</v>
      </c>
      <c r="E56" s="104" t="s">
        <v>219</v>
      </c>
      <c r="F56" s="107">
        <v>330.73</v>
      </c>
      <c r="G56" s="107">
        <v>0</v>
      </c>
      <c r="H56" s="102" t="s">
        <v>121</v>
      </c>
      <c r="I56" s="107">
        <f>IF(H56="SI",F56-G56,F56)</f>
        <v>330.73</v>
      </c>
      <c r="J56" s="280" t="s">
        <v>233</v>
      </c>
      <c r="K56" s="103">
        <v>2021</v>
      </c>
      <c r="L56" s="103">
        <v>4212</v>
      </c>
      <c r="M56" s="104" t="s">
        <v>234</v>
      </c>
      <c r="N56" s="103">
        <v>3</v>
      </c>
      <c r="O56" s="106" t="s">
        <v>175</v>
      </c>
      <c r="P56" s="103">
        <v>1010203</v>
      </c>
      <c r="Q56" s="103">
        <v>140</v>
      </c>
      <c r="R56" s="103">
        <v>22</v>
      </c>
      <c r="S56" s="103">
        <v>32</v>
      </c>
      <c r="T56" s="108">
        <v>2021</v>
      </c>
      <c r="U56" s="108">
        <v>381</v>
      </c>
      <c r="V56" s="108">
        <v>0</v>
      </c>
      <c r="W56" s="103">
        <v>1048</v>
      </c>
      <c r="X56" s="104" t="s">
        <v>176</v>
      </c>
      <c r="Y56" s="281" t="s">
        <v>235</v>
      </c>
      <c r="Z56" s="281" t="s">
        <v>176</v>
      </c>
      <c r="AA56" s="282">
        <f>Z56-Y56</f>
        <v>-27</v>
      </c>
      <c r="AB56" s="283">
        <f>IF(AD56="SI",0,I56)</f>
        <v>330.73</v>
      </c>
      <c r="AC56" s="284">
        <f>AB56*AA56</f>
        <v>-8929.710000000001</v>
      </c>
      <c r="AD56" s="285" t="s">
        <v>121</v>
      </c>
    </row>
    <row r="57" spans="1:30" ht="15">
      <c r="A57" s="103">
        <v>2021</v>
      </c>
      <c r="B57" s="103">
        <v>377</v>
      </c>
      <c r="C57" s="104" t="s">
        <v>176</v>
      </c>
      <c r="D57" s="279" t="s">
        <v>236</v>
      </c>
      <c r="E57" s="104" t="s">
        <v>237</v>
      </c>
      <c r="F57" s="107">
        <v>65.26</v>
      </c>
      <c r="G57" s="107">
        <v>11.77</v>
      </c>
      <c r="H57" s="102" t="s">
        <v>116</v>
      </c>
      <c r="I57" s="107">
        <f>IF(H57="SI",F57-G57,F57)</f>
        <v>53.49000000000001</v>
      </c>
      <c r="J57" s="280" t="s">
        <v>238</v>
      </c>
      <c r="K57" s="103">
        <v>2021</v>
      </c>
      <c r="L57" s="103">
        <v>4210</v>
      </c>
      <c r="M57" s="104" t="s">
        <v>234</v>
      </c>
      <c r="N57" s="103">
        <v>3</v>
      </c>
      <c r="O57" s="106" t="s">
        <v>175</v>
      </c>
      <c r="P57" s="103">
        <v>1010202</v>
      </c>
      <c r="Q57" s="103">
        <v>130</v>
      </c>
      <c r="R57" s="103">
        <v>21</v>
      </c>
      <c r="S57" s="103">
        <v>1</v>
      </c>
      <c r="T57" s="108">
        <v>2021</v>
      </c>
      <c r="U57" s="108">
        <v>462</v>
      </c>
      <c r="V57" s="108">
        <v>0</v>
      </c>
      <c r="W57" s="103">
        <v>1049</v>
      </c>
      <c r="X57" s="104" t="s">
        <v>176</v>
      </c>
      <c r="Y57" s="281" t="s">
        <v>235</v>
      </c>
      <c r="Z57" s="281" t="s">
        <v>176</v>
      </c>
      <c r="AA57" s="282">
        <f>Z57-Y57</f>
        <v>-27</v>
      </c>
      <c r="AB57" s="283">
        <f>IF(AD57="SI",0,I57)</f>
        <v>53.49000000000001</v>
      </c>
      <c r="AC57" s="284">
        <f>AB57*AA57</f>
        <v>-1444.2300000000002</v>
      </c>
      <c r="AD57" s="285" t="s">
        <v>121</v>
      </c>
    </row>
    <row r="58" spans="1:30" ht="15">
      <c r="A58" s="103">
        <v>2021</v>
      </c>
      <c r="B58" s="103">
        <v>378</v>
      </c>
      <c r="C58" s="104" t="s">
        <v>239</v>
      </c>
      <c r="D58" s="279" t="s">
        <v>240</v>
      </c>
      <c r="E58" s="104" t="s">
        <v>166</v>
      </c>
      <c r="F58" s="107">
        <v>5307</v>
      </c>
      <c r="G58" s="107">
        <v>957</v>
      </c>
      <c r="H58" s="102" t="s">
        <v>116</v>
      </c>
      <c r="I58" s="107">
        <f>IF(H58="SI",F58-G58,F58)</f>
        <v>4350</v>
      </c>
      <c r="J58" s="280" t="s">
        <v>241</v>
      </c>
      <c r="K58" s="103">
        <v>2021</v>
      </c>
      <c r="L58" s="103">
        <v>4106</v>
      </c>
      <c r="M58" s="104" t="s">
        <v>199</v>
      </c>
      <c r="N58" s="103">
        <v>2</v>
      </c>
      <c r="O58" s="106" t="s">
        <v>132</v>
      </c>
      <c r="P58" s="103">
        <v>2080101</v>
      </c>
      <c r="Q58" s="103">
        <v>8230</v>
      </c>
      <c r="R58" s="103">
        <v>119</v>
      </c>
      <c r="S58" s="103">
        <v>7</v>
      </c>
      <c r="T58" s="108">
        <v>2021</v>
      </c>
      <c r="U58" s="108">
        <v>158</v>
      </c>
      <c r="V58" s="108">
        <v>1</v>
      </c>
      <c r="W58" s="103">
        <v>1097</v>
      </c>
      <c r="X58" s="104" t="s">
        <v>239</v>
      </c>
      <c r="Y58" s="281" t="s">
        <v>242</v>
      </c>
      <c r="Z58" s="281" t="s">
        <v>239</v>
      </c>
      <c r="AA58" s="282">
        <f>Z58-Y58</f>
        <v>-15</v>
      </c>
      <c r="AB58" s="283">
        <f>IF(AD58="SI",0,I58)</f>
        <v>4350</v>
      </c>
      <c r="AC58" s="284">
        <f>AB58*AA58</f>
        <v>-65250</v>
      </c>
      <c r="AD58" s="285" t="s">
        <v>121</v>
      </c>
    </row>
    <row r="59" spans="1:30" ht="15">
      <c r="A59" s="103">
        <v>2021</v>
      </c>
      <c r="B59" s="103">
        <v>379</v>
      </c>
      <c r="C59" s="104" t="s">
        <v>239</v>
      </c>
      <c r="D59" s="279" t="s">
        <v>243</v>
      </c>
      <c r="E59" s="104" t="s">
        <v>244</v>
      </c>
      <c r="F59" s="107">
        <v>32.29</v>
      </c>
      <c r="G59" s="107">
        <v>5.82</v>
      </c>
      <c r="H59" s="102" t="s">
        <v>116</v>
      </c>
      <c r="I59" s="107">
        <f>IF(H59="SI",F59-G59,F59)</f>
        <v>26.47</v>
      </c>
      <c r="J59" s="280" t="s">
        <v>163</v>
      </c>
      <c r="K59" s="103">
        <v>2021</v>
      </c>
      <c r="L59" s="103">
        <v>4092</v>
      </c>
      <c r="M59" s="104" t="s">
        <v>199</v>
      </c>
      <c r="N59" s="103">
        <v>2</v>
      </c>
      <c r="O59" s="106" t="s">
        <v>132</v>
      </c>
      <c r="P59" s="103">
        <v>1090202</v>
      </c>
      <c r="Q59" s="103">
        <v>3210</v>
      </c>
      <c r="R59" s="103">
        <v>25</v>
      </c>
      <c r="S59" s="103">
        <v>9</v>
      </c>
      <c r="T59" s="108">
        <v>2021</v>
      </c>
      <c r="U59" s="108">
        <v>135</v>
      </c>
      <c r="V59" s="108">
        <v>0</v>
      </c>
      <c r="W59" s="103">
        <v>1098</v>
      </c>
      <c r="X59" s="104" t="s">
        <v>239</v>
      </c>
      <c r="Y59" s="281" t="s">
        <v>242</v>
      </c>
      <c r="Z59" s="281" t="s">
        <v>239</v>
      </c>
      <c r="AA59" s="282">
        <f>Z59-Y59</f>
        <v>-15</v>
      </c>
      <c r="AB59" s="283">
        <f>IF(AD59="SI",0,I59)</f>
        <v>26.47</v>
      </c>
      <c r="AC59" s="284">
        <f>AB59*AA59</f>
        <v>-397.04999999999995</v>
      </c>
      <c r="AD59" s="285" t="s">
        <v>121</v>
      </c>
    </row>
    <row r="60" spans="1:30" ht="15">
      <c r="A60" s="103">
        <v>2021</v>
      </c>
      <c r="B60" s="103">
        <v>380</v>
      </c>
      <c r="C60" s="104" t="s">
        <v>239</v>
      </c>
      <c r="D60" s="279" t="s">
        <v>245</v>
      </c>
      <c r="E60" s="104" t="s">
        <v>209</v>
      </c>
      <c r="F60" s="107">
        <v>646.6</v>
      </c>
      <c r="G60" s="107">
        <v>116.6</v>
      </c>
      <c r="H60" s="102" t="s">
        <v>116</v>
      </c>
      <c r="I60" s="107">
        <f>IF(H60="SI",F60-G60,F60)</f>
        <v>530</v>
      </c>
      <c r="J60" s="280" t="s">
        <v>246</v>
      </c>
      <c r="K60" s="103">
        <v>2021</v>
      </c>
      <c r="L60" s="103">
        <v>4240</v>
      </c>
      <c r="M60" s="104" t="s">
        <v>193</v>
      </c>
      <c r="N60" s="103">
        <v>3</v>
      </c>
      <c r="O60" s="106" t="s">
        <v>175</v>
      </c>
      <c r="P60" s="103">
        <v>1010202</v>
      </c>
      <c r="Q60" s="103">
        <v>130</v>
      </c>
      <c r="R60" s="103">
        <v>21</v>
      </c>
      <c r="S60" s="103">
        <v>2</v>
      </c>
      <c r="T60" s="108">
        <v>2021</v>
      </c>
      <c r="U60" s="108">
        <v>458</v>
      </c>
      <c r="V60" s="108">
        <v>0</v>
      </c>
      <c r="W60" s="103">
        <v>1099</v>
      </c>
      <c r="X60" s="104" t="s">
        <v>239</v>
      </c>
      <c r="Y60" s="281" t="s">
        <v>247</v>
      </c>
      <c r="Z60" s="281" t="s">
        <v>239</v>
      </c>
      <c r="AA60" s="282">
        <f>Z60-Y60</f>
        <v>-24</v>
      </c>
      <c r="AB60" s="283">
        <f>IF(AD60="SI",0,I60)</f>
        <v>530</v>
      </c>
      <c r="AC60" s="284">
        <f>AB60*AA60</f>
        <v>-12720</v>
      </c>
      <c r="AD60" s="285" t="s">
        <v>121</v>
      </c>
    </row>
    <row r="61" spans="1:30" ht="15">
      <c r="A61" s="103">
        <v>2021</v>
      </c>
      <c r="B61" s="103">
        <v>381</v>
      </c>
      <c r="C61" s="104" t="s">
        <v>239</v>
      </c>
      <c r="D61" s="279" t="s">
        <v>248</v>
      </c>
      <c r="E61" s="104" t="s">
        <v>166</v>
      </c>
      <c r="F61" s="107">
        <v>12078</v>
      </c>
      <c r="G61" s="107">
        <v>2178</v>
      </c>
      <c r="H61" s="102" t="s">
        <v>116</v>
      </c>
      <c r="I61" s="107">
        <f>IF(H61="SI",F61-G61,F61)</f>
        <v>9900</v>
      </c>
      <c r="J61" s="280" t="s">
        <v>241</v>
      </c>
      <c r="K61" s="103">
        <v>2021</v>
      </c>
      <c r="L61" s="103">
        <v>4105</v>
      </c>
      <c r="M61" s="104" t="s">
        <v>199</v>
      </c>
      <c r="N61" s="103">
        <v>2</v>
      </c>
      <c r="O61" s="106" t="s">
        <v>132</v>
      </c>
      <c r="P61" s="103">
        <v>2080101</v>
      </c>
      <c r="Q61" s="103">
        <v>8230</v>
      </c>
      <c r="R61" s="103">
        <v>119</v>
      </c>
      <c r="S61" s="103">
        <v>7</v>
      </c>
      <c r="T61" s="108">
        <v>2021</v>
      </c>
      <c r="U61" s="108">
        <v>158</v>
      </c>
      <c r="V61" s="108">
        <v>2</v>
      </c>
      <c r="W61" s="103">
        <v>1100</v>
      </c>
      <c r="X61" s="104" t="s">
        <v>239</v>
      </c>
      <c r="Y61" s="281" t="s">
        <v>242</v>
      </c>
      <c r="Z61" s="281" t="s">
        <v>239</v>
      </c>
      <c r="AA61" s="282">
        <f>Z61-Y61</f>
        <v>-15</v>
      </c>
      <c r="AB61" s="283">
        <f>IF(AD61="SI",0,I61)</f>
        <v>9900</v>
      </c>
      <c r="AC61" s="284">
        <f>AB61*AA61</f>
        <v>-148500</v>
      </c>
      <c r="AD61" s="285" t="s">
        <v>121</v>
      </c>
    </row>
    <row r="62" spans="1:30" ht="15">
      <c r="A62" s="103">
        <v>2021</v>
      </c>
      <c r="B62" s="103">
        <v>382</v>
      </c>
      <c r="C62" s="104" t="s">
        <v>249</v>
      </c>
      <c r="D62" s="279" t="s">
        <v>250</v>
      </c>
      <c r="E62" s="104" t="s">
        <v>199</v>
      </c>
      <c r="F62" s="107">
        <v>8086.83</v>
      </c>
      <c r="G62" s="107">
        <v>1458.28</v>
      </c>
      <c r="H62" s="102" t="s">
        <v>116</v>
      </c>
      <c r="I62" s="107">
        <f>IF(H62="SI",F62-G62,F62)</f>
        <v>6628.55</v>
      </c>
      <c r="J62" s="280" t="s">
        <v>251</v>
      </c>
      <c r="K62" s="103">
        <v>2021</v>
      </c>
      <c r="L62" s="103">
        <v>4090</v>
      </c>
      <c r="M62" s="104" t="s">
        <v>199</v>
      </c>
      <c r="N62" s="103">
        <v>2</v>
      </c>
      <c r="O62" s="106" t="s">
        <v>132</v>
      </c>
      <c r="P62" s="103">
        <v>2090401</v>
      </c>
      <c r="Q62" s="103">
        <v>8830</v>
      </c>
      <c r="R62" s="103">
        <v>152</v>
      </c>
      <c r="S62" s="103">
        <v>4</v>
      </c>
      <c r="T62" s="108">
        <v>2021</v>
      </c>
      <c r="U62" s="108">
        <v>149</v>
      </c>
      <c r="V62" s="108">
        <v>0</v>
      </c>
      <c r="W62" s="103">
        <v>1109</v>
      </c>
      <c r="X62" s="104" t="s">
        <v>249</v>
      </c>
      <c r="Y62" s="281" t="s">
        <v>242</v>
      </c>
      <c r="Z62" s="281" t="s">
        <v>249</v>
      </c>
      <c r="AA62" s="282">
        <f>Z62-Y62</f>
        <v>-13</v>
      </c>
      <c r="AB62" s="283">
        <f>IF(AD62="SI",0,I62)</f>
        <v>6628.55</v>
      </c>
      <c r="AC62" s="284">
        <f>AB62*AA62</f>
        <v>-86171.15000000001</v>
      </c>
      <c r="AD62" s="285" t="s">
        <v>121</v>
      </c>
    </row>
    <row r="63" spans="1:30" ht="15">
      <c r="A63" s="103">
        <v>2021</v>
      </c>
      <c r="B63" s="103">
        <v>383</v>
      </c>
      <c r="C63" s="104" t="s">
        <v>249</v>
      </c>
      <c r="D63" s="279" t="s">
        <v>252</v>
      </c>
      <c r="E63" s="104" t="s">
        <v>253</v>
      </c>
      <c r="F63" s="107">
        <v>327</v>
      </c>
      <c r="G63" s="107">
        <v>0</v>
      </c>
      <c r="H63" s="102" t="s">
        <v>121</v>
      </c>
      <c r="I63" s="107">
        <f>IF(H63="SI",F63-G63,F63)</f>
        <v>327</v>
      </c>
      <c r="J63" s="280" t="s">
        <v>254</v>
      </c>
      <c r="K63" s="103">
        <v>2021</v>
      </c>
      <c r="L63" s="103">
        <v>4195</v>
      </c>
      <c r="M63" s="104" t="s">
        <v>237</v>
      </c>
      <c r="N63" s="103">
        <v>4</v>
      </c>
      <c r="O63" s="106" t="s">
        <v>118</v>
      </c>
      <c r="P63" s="103">
        <v>1010803</v>
      </c>
      <c r="Q63" s="103">
        <v>800</v>
      </c>
      <c r="R63" s="103">
        <v>41</v>
      </c>
      <c r="S63" s="103">
        <v>6</v>
      </c>
      <c r="T63" s="108">
        <v>2021</v>
      </c>
      <c r="U63" s="108">
        <v>303</v>
      </c>
      <c r="V63" s="108">
        <v>0</v>
      </c>
      <c r="W63" s="103">
        <v>1111</v>
      </c>
      <c r="X63" s="104" t="s">
        <v>249</v>
      </c>
      <c r="Y63" s="281" t="s">
        <v>255</v>
      </c>
      <c r="Z63" s="281" t="s">
        <v>249</v>
      </c>
      <c r="AA63" s="282">
        <f>Z63-Y63</f>
        <v>-17</v>
      </c>
      <c r="AB63" s="283">
        <f>IF(AD63="SI",0,I63)</f>
        <v>327</v>
      </c>
      <c r="AC63" s="284">
        <f>AB63*AA63</f>
        <v>-5559</v>
      </c>
      <c r="AD63" s="285" t="s">
        <v>121</v>
      </c>
    </row>
    <row r="64" spans="1:30" ht="15">
      <c r="A64" s="103">
        <v>2021</v>
      </c>
      <c r="B64" s="103">
        <v>384</v>
      </c>
      <c r="C64" s="104" t="s">
        <v>249</v>
      </c>
      <c r="D64" s="279" t="s">
        <v>256</v>
      </c>
      <c r="E64" s="104" t="s">
        <v>199</v>
      </c>
      <c r="F64" s="107">
        <v>1704.61</v>
      </c>
      <c r="G64" s="107">
        <v>307.39</v>
      </c>
      <c r="H64" s="102" t="s">
        <v>116</v>
      </c>
      <c r="I64" s="107">
        <f>IF(H64="SI",F64-G64,F64)</f>
        <v>1397.2199999999998</v>
      </c>
      <c r="J64" s="280" t="s">
        <v>257</v>
      </c>
      <c r="K64" s="103">
        <v>2021</v>
      </c>
      <c r="L64" s="103">
        <v>4120</v>
      </c>
      <c r="M64" s="104" t="s">
        <v>199</v>
      </c>
      <c r="N64" s="103">
        <v>2</v>
      </c>
      <c r="O64" s="106" t="s">
        <v>132</v>
      </c>
      <c r="P64" s="103">
        <v>2090401</v>
      </c>
      <c r="Q64" s="103">
        <v>8830</v>
      </c>
      <c r="R64" s="103">
        <v>152</v>
      </c>
      <c r="S64" s="103">
        <v>4</v>
      </c>
      <c r="T64" s="108">
        <v>2021</v>
      </c>
      <c r="U64" s="108">
        <v>183</v>
      </c>
      <c r="V64" s="108">
        <v>0</v>
      </c>
      <c r="W64" s="103">
        <v>1113</v>
      </c>
      <c r="X64" s="104" t="s">
        <v>249</v>
      </c>
      <c r="Y64" s="281" t="s">
        <v>242</v>
      </c>
      <c r="Z64" s="281" t="s">
        <v>249</v>
      </c>
      <c r="AA64" s="282">
        <f>Z64-Y64</f>
        <v>-13</v>
      </c>
      <c r="AB64" s="283">
        <f>IF(AD64="SI",0,I64)</f>
        <v>1397.2199999999998</v>
      </c>
      <c r="AC64" s="284">
        <f>AB64*AA64</f>
        <v>-18163.859999999997</v>
      </c>
      <c r="AD64" s="285" t="s">
        <v>121</v>
      </c>
    </row>
    <row r="65" spans="1:30" ht="15">
      <c r="A65" s="103">
        <v>2021</v>
      </c>
      <c r="B65" s="103">
        <v>385</v>
      </c>
      <c r="C65" s="104" t="s">
        <v>249</v>
      </c>
      <c r="D65" s="279" t="s">
        <v>258</v>
      </c>
      <c r="E65" s="104" t="s">
        <v>199</v>
      </c>
      <c r="F65" s="107">
        <v>3707.97</v>
      </c>
      <c r="G65" s="107">
        <v>668.65</v>
      </c>
      <c r="H65" s="102" t="s">
        <v>116</v>
      </c>
      <c r="I65" s="107">
        <f>IF(H65="SI",F65-G65,F65)</f>
        <v>3039.3199999999997</v>
      </c>
      <c r="J65" s="280" t="s">
        <v>257</v>
      </c>
      <c r="K65" s="103">
        <v>2021</v>
      </c>
      <c r="L65" s="103">
        <v>4121</v>
      </c>
      <c r="M65" s="104" t="s">
        <v>199</v>
      </c>
      <c r="N65" s="103">
        <v>2</v>
      </c>
      <c r="O65" s="106" t="s">
        <v>132</v>
      </c>
      <c r="P65" s="103">
        <v>2090401</v>
      </c>
      <c r="Q65" s="103">
        <v>8830</v>
      </c>
      <c r="R65" s="103">
        <v>152</v>
      </c>
      <c r="S65" s="103">
        <v>4</v>
      </c>
      <c r="T65" s="108">
        <v>2021</v>
      </c>
      <c r="U65" s="108">
        <v>183</v>
      </c>
      <c r="V65" s="108">
        <v>0</v>
      </c>
      <c r="W65" s="103">
        <v>1115</v>
      </c>
      <c r="X65" s="104" t="s">
        <v>249</v>
      </c>
      <c r="Y65" s="281" t="s">
        <v>242</v>
      </c>
      <c r="Z65" s="281" t="s">
        <v>249</v>
      </c>
      <c r="AA65" s="282">
        <f>Z65-Y65</f>
        <v>-13</v>
      </c>
      <c r="AB65" s="283">
        <f>IF(AD65="SI",0,I65)</f>
        <v>3039.3199999999997</v>
      </c>
      <c r="AC65" s="284">
        <f>AB65*AA65</f>
        <v>-39511.159999999996</v>
      </c>
      <c r="AD65" s="285" t="s">
        <v>121</v>
      </c>
    </row>
    <row r="66" spans="1:30" ht="15">
      <c r="A66" s="103">
        <v>2021</v>
      </c>
      <c r="B66" s="103">
        <v>386</v>
      </c>
      <c r="C66" s="104" t="s">
        <v>259</v>
      </c>
      <c r="D66" s="279" t="s">
        <v>260</v>
      </c>
      <c r="E66" s="104" t="s">
        <v>261</v>
      </c>
      <c r="F66" s="107">
        <v>24.53</v>
      </c>
      <c r="G66" s="107">
        <v>4.42</v>
      </c>
      <c r="H66" s="102" t="s">
        <v>116</v>
      </c>
      <c r="I66" s="107">
        <f>IF(H66="SI",F66-G66,F66)</f>
        <v>20.11</v>
      </c>
      <c r="J66" s="280" t="s">
        <v>262</v>
      </c>
      <c r="K66" s="103">
        <v>2021</v>
      </c>
      <c r="L66" s="103">
        <v>4093</v>
      </c>
      <c r="M66" s="104" t="s">
        <v>199</v>
      </c>
      <c r="N66" s="103">
        <v>2</v>
      </c>
      <c r="O66" s="106" t="s">
        <v>132</v>
      </c>
      <c r="P66" s="103">
        <v>1010203</v>
      </c>
      <c r="Q66" s="103">
        <v>140</v>
      </c>
      <c r="R66" s="103">
        <v>22</v>
      </c>
      <c r="S66" s="103">
        <v>3</v>
      </c>
      <c r="T66" s="108">
        <v>2021</v>
      </c>
      <c r="U66" s="108">
        <v>484</v>
      </c>
      <c r="V66" s="108">
        <v>0</v>
      </c>
      <c r="W66" s="103">
        <v>1121</v>
      </c>
      <c r="X66" s="104" t="s">
        <v>259</v>
      </c>
      <c r="Y66" s="281" t="s">
        <v>242</v>
      </c>
      <c r="Z66" s="281" t="s">
        <v>259</v>
      </c>
      <c r="AA66" s="282">
        <f>Z66-Y66</f>
        <v>-8</v>
      </c>
      <c r="AB66" s="283">
        <f>IF(AD66="SI",0,I66)</f>
        <v>20.11</v>
      </c>
      <c r="AC66" s="284">
        <f>AB66*AA66</f>
        <v>-160.88</v>
      </c>
      <c r="AD66" s="285" t="s">
        <v>121</v>
      </c>
    </row>
    <row r="67" spans="1:30" ht="15">
      <c r="A67" s="103">
        <v>2021</v>
      </c>
      <c r="B67" s="103">
        <v>387</v>
      </c>
      <c r="C67" s="104" t="s">
        <v>263</v>
      </c>
      <c r="D67" s="279" t="s">
        <v>264</v>
      </c>
      <c r="E67" s="104" t="s">
        <v>265</v>
      </c>
      <c r="F67" s="107">
        <v>195.2</v>
      </c>
      <c r="G67" s="107">
        <v>35.2</v>
      </c>
      <c r="H67" s="102" t="s">
        <v>116</v>
      </c>
      <c r="I67" s="107">
        <f>IF(H67="SI",F67-G67,F67)</f>
        <v>160</v>
      </c>
      <c r="J67" s="280" t="s">
        <v>266</v>
      </c>
      <c r="K67" s="103">
        <v>2021</v>
      </c>
      <c r="L67" s="103">
        <v>4166</v>
      </c>
      <c r="M67" s="104" t="s">
        <v>219</v>
      </c>
      <c r="N67" s="103">
        <v>5</v>
      </c>
      <c r="O67" s="106" t="s">
        <v>267</v>
      </c>
      <c r="P67" s="103">
        <v>1010102</v>
      </c>
      <c r="Q67" s="103">
        <v>20</v>
      </c>
      <c r="R67" s="103">
        <v>10</v>
      </c>
      <c r="S67" s="103">
        <v>10</v>
      </c>
      <c r="T67" s="108">
        <v>2021</v>
      </c>
      <c r="U67" s="108">
        <v>361</v>
      </c>
      <c r="V67" s="108">
        <v>0</v>
      </c>
      <c r="W67" s="103">
        <v>1124</v>
      </c>
      <c r="X67" s="104" t="s">
        <v>263</v>
      </c>
      <c r="Y67" s="281" t="s">
        <v>220</v>
      </c>
      <c r="Z67" s="281" t="s">
        <v>263</v>
      </c>
      <c r="AA67" s="282">
        <f>Z67-Y67</f>
        <v>-9</v>
      </c>
      <c r="AB67" s="283">
        <f>IF(AD67="SI",0,I67)</f>
        <v>160</v>
      </c>
      <c r="AC67" s="284">
        <f>AB67*AA67</f>
        <v>-1440</v>
      </c>
      <c r="AD67" s="285" t="s">
        <v>121</v>
      </c>
    </row>
    <row r="68" spans="1:30" ht="15">
      <c r="A68" s="103">
        <v>2021</v>
      </c>
      <c r="B68" s="103">
        <v>388</v>
      </c>
      <c r="C68" s="104" t="s">
        <v>263</v>
      </c>
      <c r="D68" s="279" t="s">
        <v>268</v>
      </c>
      <c r="E68" s="104" t="s">
        <v>209</v>
      </c>
      <c r="F68" s="107">
        <v>687.79</v>
      </c>
      <c r="G68" s="107">
        <v>124.03</v>
      </c>
      <c r="H68" s="102" t="s">
        <v>116</v>
      </c>
      <c r="I68" s="107">
        <f>IF(H68="SI",F68-G68,F68)</f>
        <v>563.76</v>
      </c>
      <c r="J68" s="280" t="s">
        <v>269</v>
      </c>
      <c r="K68" s="103">
        <v>2021</v>
      </c>
      <c r="L68" s="103">
        <v>4239</v>
      </c>
      <c r="M68" s="104" t="s">
        <v>193</v>
      </c>
      <c r="N68" s="103">
        <v>3</v>
      </c>
      <c r="O68" s="106" t="s">
        <v>175</v>
      </c>
      <c r="P68" s="103">
        <v>1010303</v>
      </c>
      <c r="Q68" s="103">
        <v>250</v>
      </c>
      <c r="R68" s="103">
        <v>27</v>
      </c>
      <c r="S68" s="103">
        <v>1</v>
      </c>
      <c r="T68" s="108">
        <v>2021</v>
      </c>
      <c r="U68" s="108">
        <v>460</v>
      </c>
      <c r="V68" s="108">
        <v>0</v>
      </c>
      <c r="W68" s="103">
        <v>1125</v>
      </c>
      <c r="X68" s="104" t="s">
        <v>263</v>
      </c>
      <c r="Y68" s="281" t="s">
        <v>247</v>
      </c>
      <c r="Z68" s="281" t="s">
        <v>263</v>
      </c>
      <c r="AA68" s="282">
        <f>Z68-Y68</f>
        <v>-16</v>
      </c>
      <c r="AB68" s="283">
        <f>IF(AD68="SI",0,I68)</f>
        <v>563.76</v>
      </c>
      <c r="AC68" s="284">
        <f>AB68*AA68</f>
        <v>-9020.16</v>
      </c>
      <c r="AD68" s="285" t="s">
        <v>121</v>
      </c>
    </row>
    <row r="69" spans="1:30" ht="15">
      <c r="A69" s="103">
        <v>2021</v>
      </c>
      <c r="B69" s="103">
        <v>389</v>
      </c>
      <c r="C69" s="104" t="s">
        <v>270</v>
      </c>
      <c r="D69" s="279" t="s">
        <v>271</v>
      </c>
      <c r="E69" s="104" t="s">
        <v>272</v>
      </c>
      <c r="F69" s="107">
        <v>4126.72</v>
      </c>
      <c r="G69" s="107">
        <v>744.16</v>
      </c>
      <c r="H69" s="102" t="s">
        <v>116</v>
      </c>
      <c r="I69" s="107">
        <f>IF(H69="SI",F69-G69,F69)</f>
        <v>3382.5600000000004</v>
      </c>
      <c r="J69" s="280" t="s">
        <v>130</v>
      </c>
      <c r="K69" s="103">
        <v>2021</v>
      </c>
      <c r="L69" s="103">
        <v>4299</v>
      </c>
      <c r="M69" s="104" t="s">
        <v>273</v>
      </c>
      <c r="N69" s="103">
        <v>2</v>
      </c>
      <c r="O69" s="106" t="s">
        <v>132</v>
      </c>
      <c r="P69" s="103">
        <v>1090603</v>
      </c>
      <c r="Q69" s="103">
        <v>3660</v>
      </c>
      <c r="R69" s="103">
        <v>95</v>
      </c>
      <c r="S69" s="103">
        <v>2</v>
      </c>
      <c r="T69" s="108">
        <v>2021</v>
      </c>
      <c r="U69" s="108">
        <v>280</v>
      </c>
      <c r="V69" s="108">
        <v>0</v>
      </c>
      <c r="W69" s="103">
        <v>1126</v>
      </c>
      <c r="X69" s="104" t="s">
        <v>270</v>
      </c>
      <c r="Y69" s="281" t="s">
        <v>274</v>
      </c>
      <c r="Z69" s="281" t="s">
        <v>270</v>
      </c>
      <c r="AA69" s="282">
        <f>Z69-Y69</f>
        <v>-22</v>
      </c>
      <c r="AB69" s="283">
        <f>IF(AD69="SI",0,I69)</f>
        <v>3382.5600000000004</v>
      </c>
      <c r="AC69" s="284">
        <f>AB69*AA69</f>
        <v>-74416.32</v>
      </c>
      <c r="AD69" s="285" t="s">
        <v>121</v>
      </c>
    </row>
    <row r="70" spans="1:30" ht="15">
      <c r="A70" s="103">
        <v>2021</v>
      </c>
      <c r="B70" s="103">
        <v>390</v>
      </c>
      <c r="C70" s="104" t="s">
        <v>270</v>
      </c>
      <c r="D70" s="279" t="s">
        <v>275</v>
      </c>
      <c r="E70" s="104" t="s">
        <v>249</v>
      </c>
      <c r="F70" s="107">
        <v>-3.29</v>
      </c>
      <c r="G70" s="107">
        <v>-0.59</v>
      </c>
      <c r="H70" s="102" t="s">
        <v>116</v>
      </c>
      <c r="I70" s="107">
        <f>IF(H70="SI",F70-G70,F70)</f>
        <v>-2.7</v>
      </c>
      <c r="J70" s="280" t="s">
        <v>137</v>
      </c>
      <c r="K70" s="103">
        <v>2021</v>
      </c>
      <c r="L70" s="103">
        <v>4357</v>
      </c>
      <c r="M70" s="104" t="s">
        <v>276</v>
      </c>
      <c r="N70" s="103" t="s">
        <v>277</v>
      </c>
      <c r="O70" s="106" t="s">
        <v>277</v>
      </c>
      <c r="P70" s="103"/>
      <c r="Q70" s="103">
        <v>0</v>
      </c>
      <c r="R70" s="103">
        <v>0</v>
      </c>
      <c r="S70" s="103">
        <v>0</v>
      </c>
      <c r="T70" s="108">
        <v>0</v>
      </c>
      <c r="U70" s="108">
        <v>0</v>
      </c>
      <c r="V70" s="108">
        <v>0</v>
      </c>
      <c r="W70" s="103">
        <v>0</v>
      </c>
      <c r="X70" s="104" t="s">
        <v>270</v>
      </c>
      <c r="Y70" s="281" t="s">
        <v>278</v>
      </c>
      <c r="Z70" s="281" t="s">
        <v>270</v>
      </c>
      <c r="AA70" s="282">
        <f>Z70-Y70</f>
        <v>-27</v>
      </c>
      <c r="AB70" s="283">
        <f>IF(AD70="SI",0,I70)</f>
        <v>-2.7</v>
      </c>
      <c r="AC70" s="284">
        <f>AB70*AA70</f>
        <v>72.9</v>
      </c>
      <c r="AD70" s="285" t="s">
        <v>121</v>
      </c>
    </row>
    <row r="71" spans="1:30" ht="15">
      <c r="A71" s="103">
        <v>2021</v>
      </c>
      <c r="B71" s="103">
        <v>391</v>
      </c>
      <c r="C71" s="104" t="s">
        <v>279</v>
      </c>
      <c r="D71" s="279" t="s">
        <v>280</v>
      </c>
      <c r="E71" s="104" t="s">
        <v>193</v>
      </c>
      <c r="F71" s="107">
        <v>390.4</v>
      </c>
      <c r="G71" s="107">
        <v>70.4</v>
      </c>
      <c r="H71" s="102" t="s">
        <v>116</v>
      </c>
      <c r="I71" s="107">
        <f>IF(H71="SI",F71-G71,F71)</f>
        <v>320</v>
      </c>
      <c r="J71" s="280" t="s">
        <v>281</v>
      </c>
      <c r="K71" s="103">
        <v>2021</v>
      </c>
      <c r="L71" s="103">
        <v>4283</v>
      </c>
      <c r="M71" s="104" t="s">
        <v>239</v>
      </c>
      <c r="N71" s="103">
        <v>2</v>
      </c>
      <c r="O71" s="106" t="s">
        <v>132</v>
      </c>
      <c r="P71" s="103">
        <v>1010203</v>
      </c>
      <c r="Q71" s="103">
        <v>140</v>
      </c>
      <c r="R71" s="103">
        <v>22</v>
      </c>
      <c r="S71" s="103">
        <v>1</v>
      </c>
      <c r="T71" s="108">
        <v>2021</v>
      </c>
      <c r="U71" s="108">
        <v>392</v>
      </c>
      <c r="V71" s="108">
        <v>0</v>
      </c>
      <c r="W71" s="103">
        <v>1146</v>
      </c>
      <c r="X71" s="104" t="s">
        <v>279</v>
      </c>
      <c r="Y71" s="281" t="s">
        <v>282</v>
      </c>
      <c r="Z71" s="281" t="s">
        <v>279</v>
      </c>
      <c r="AA71" s="282">
        <f>Z71-Y71</f>
        <v>-14</v>
      </c>
      <c r="AB71" s="283">
        <f>IF(AD71="SI",0,I71)</f>
        <v>320</v>
      </c>
      <c r="AC71" s="284">
        <f>AB71*AA71</f>
        <v>-4480</v>
      </c>
      <c r="AD71" s="285" t="s">
        <v>121</v>
      </c>
    </row>
    <row r="72" spans="1:30" ht="15">
      <c r="A72" s="103">
        <v>2021</v>
      </c>
      <c r="B72" s="103">
        <v>392</v>
      </c>
      <c r="C72" s="104" t="s">
        <v>279</v>
      </c>
      <c r="D72" s="279" t="s">
        <v>283</v>
      </c>
      <c r="E72" s="104" t="s">
        <v>270</v>
      </c>
      <c r="F72" s="107">
        <v>64.4</v>
      </c>
      <c r="G72" s="107">
        <v>11.61</v>
      </c>
      <c r="H72" s="102" t="s">
        <v>116</v>
      </c>
      <c r="I72" s="107">
        <f>IF(H72="SI",F72-G72,F72)</f>
        <v>52.790000000000006</v>
      </c>
      <c r="J72" s="280" t="s">
        <v>163</v>
      </c>
      <c r="K72" s="103">
        <v>2021</v>
      </c>
      <c r="L72" s="103">
        <v>4458</v>
      </c>
      <c r="M72" s="104" t="s">
        <v>284</v>
      </c>
      <c r="N72" s="103">
        <v>2</v>
      </c>
      <c r="O72" s="106" t="s">
        <v>132</v>
      </c>
      <c r="P72" s="103">
        <v>1090202</v>
      </c>
      <c r="Q72" s="103">
        <v>3210</v>
      </c>
      <c r="R72" s="103">
        <v>25</v>
      </c>
      <c r="S72" s="103">
        <v>9</v>
      </c>
      <c r="T72" s="108">
        <v>2021</v>
      </c>
      <c r="U72" s="108">
        <v>135</v>
      </c>
      <c r="V72" s="108">
        <v>0</v>
      </c>
      <c r="W72" s="103">
        <v>1147</v>
      </c>
      <c r="X72" s="104" t="s">
        <v>279</v>
      </c>
      <c r="Y72" s="281" t="s">
        <v>285</v>
      </c>
      <c r="Z72" s="281" t="s">
        <v>279</v>
      </c>
      <c r="AA72" s="282">
        <f>Z72-Y72</f>
        <v>-27</v>
      </c>
      <c r="AB72" s="283">
        <f>IF(AD72="SI",0,I72)</f>
        <v>52.790000000000006</v>
      </c>
      <c r="AC72" s="284">
        <f>AB72*AA72</f>
        <v>-1425.3300000000002</v>
      </c>
      <c r="AD72" s="285" t="s">
        <v>121</v>
      </c>
    </row>
    <row r="73" spans="1:30" ht="15">
      <c r="A73" s="103">
        <v>2021</v>
      </c>
      <c r="B73" s="103">
        <v>393</v>
      </c>
      <c r="C73" s="104" t="s">
        <v>279</v>
      </c>
      <c r="D73" s="279" t="s">
        <v>286</v>
      </c>
      <c r="E73" s="104" t="s">
        <v>270</v>
      </c>
      <c r="F73" s="107">
        <v>411.65</v>
      </c>
      <c r="G73" s="107">
        <v>74.23</v>
      </c>
      <c r="H73" s="102" t="s">
        <v>116</v>
      </c>
      <c r="I73" s="107">
        <f>IF(H73="SI",F73-G73,F73)</f>
        <v>337.41999999999996</v>
      </c>
      <c r="J73" s="280" t="s">
        <v>287</v>
      </c>
      <c r="K73" s="103">
        <v>2021</v>
      </c>
      <c r="L73" s="103">
        <v>4434</v>
      </c>
      <c r="M73" s="104" t="s">
        <v>288</v>
      </c>
      <c r="N73" s="103">
        <v>2</v>
      </c>
      <c r="O73" s="106" t="s">
        <v>132</v>
      </c>
      <c r="P73" s="103">
        <v>1090202</v>
      </c>
      <c r="Q73" s="103">
        <v>3210</v>
      </c>
      <c r="R73" s="103">
        <v>25</v>
      </c>
      <c r="S73" s="103">
        <v>9</v>
      </c>
      <c r="T73" s="108">
        <v>2021</v>
      </c>
      <c r="U73" s="108">
        <v>134</v>
      </c>
      <c r="V73" s="108">
        <v>0</v>
      </c>
      <c r="W73" s="103">
        <v>1148</v>
      </c>
      <c r="X73" s="104" t="s">
        <v>279</v>
      </c>
      <c r="Y73" s="281" t="s">
        <v>289</v>
      </c>
      <c r="Z73" s="281" t="s">
        <v>279</v>
      </c>
      <c r="AA73" s="282">
        <f>Z73-Y73</f>
        <v>-24</v>
      </c>
      <c r="AB73" s="283">
        <f>IF(AD73="SI",0,I73)</f>
        <v>337.41999999999996</v>
      </c>
      <c r="AC73" s="284">
        <f>AB73*AA73</f>
        <v>-8098.079999999999</v>
      </c>
      <c r="AD73" s="285" t="s">
        <v>121</v>
      </c>
    </row>
    <row r="74" spans="1:30" ht="15">
      <c r="A74" s="103">
        <v>2021</v>
      </c>
      <c r="B74" s="103">
        <v>394</v>
      </c>
      <c r="C74" s="104" t="s">
        <v>279</v>
      </c>
      <c r="D74" s="279" t="s">
        <v>290</v>
      </c>
      <c r="E74" s="104" t="s">
        <v>198</v>
      </c>
      <c r="F74" s="107">
        <v>810.2</v>
      </c>
      <c r="G74" s="107">
        <v>146.1</v>
      </c>
      <c r="H74" s="102" t="s">
        <v>116</v>
      </c>
      <c r="I74" s="107">
        <f>IF(H74="SI",F74-G74,F74)</f>
        <v>664.1</v>
      </c>
      <c r="J74" s="280" t="s">
        <v>158</v>
      </c>
      <c r="K74" s="103">
        <v>2021</v>
      </c>
      <c r="L74" s="103">
        <v>4298</v>
      </c>
      <c r="M74" s="104" t="s">
        <v>273</v>
      </c>
      <c r="N74" s="103">
        <v>2</v>
      </c>
      <c r="O74" s="106" t="s">
        <v>132</v>
      </c>
      <c r="P74" s="103">
        <v>1090603</v>
      </c>
      <c r="Q74" s="103">
        <v>3660</v>
      </c>
      <c r="R74" s="103">
        <v>72</v>
      </c>
      <c r="S74" s="103">
        <v>1</v>
      </c>
      <c r="T74" s="108">
        <v>2021</v>
      </c>
      <c r="U74" s="108">
        <v>254</v>
      </c>
      <c r="V74" s="108">
        <v>0</v>
      </c>
      <c r="W74" s="103">
        <v>1149</v>
      </c>
      <c r="X74" s="104" t="s">
        <v>279</v>
      </c>
      <c r="Y74" s="281" t="s">
        <v>274</v>
      </c>
      <c r="Z74" s="281" t="s">
        <v>279</v>
      </c>
      <c r="AA74" s="282">
        <f>Z74-Y74</f>
        <v>-15</v>
      </c>
      <c r="AB74" s="283">
        <f>IF(AD74="SI",0,I74)</f>
        <v>664.1</v>
      </c>
      <c r="AC74" s="284">
        <f>AB74*AA74</f>
        <v>-9961.5</v>
      </c>
      <c r="AD74" s="285" t="s">
        <v>121</v>
      </c>
    </row>
    <row r="75" spans="1:30" ht="15">
      <c r="A75" s="103">
        <v>2021</v>
      </c>
      <c r="B75" s="103">
        <v>395</v>
      </c>
      <c r="C75" s="104" t="s">
        <v>279</v>
      </c>
      <c r="D75" s="279" t="s">
        <v>291</v>
      </c>
      <c r="E75" s="104" t="s">
        <v>263</v>
      </c>
      <c r="F75" s="107">
        <v>810.2</v>
      </c>
      <c r="G75" s="107">
        <v>146.1</v>
      </c>
      <c r="H75" s="102" t="s">
        <v>116</v>
      </c>
      <c r="I75" s="107">
        <f>IF(H75="SI",F75-G75,F75)</f>
        <v>664.1</v>
      </c>
      <c r="J75" s="280" t="s">
        <v>158</v>
      </c>
      <c r="K75" s="103">
        <v>2021</v>
      </c>
      <c r="L75" s="103">
        <v>4412</v>
      </c>
      <c r="M75" s="104" t="s">
        <v>270</v>
      </c>
      <c r="N75" s="103">
        <v>2</v>
      </c>
      <c r="O75" s="106" t="s">
        <v>132</v>
      </c>
      <c r="P75" s="103">
        <v>1100503</v>
      </c>
      <c r="Q75" s="103">
        <v>4210</v>
      </c>
      <c r="R75" s="103">
        <v>79</v>
      </c>
      <c r="S75" s="103">
        <v>1</v>
      </c>
      <c r="T75" s="108">
        <v>2021</v>
      </c>
      <c r="U75" s="108">
        <v>255</v>
      </c>
      <c r="V75" s="108">
        <v>0</v>
      </c>
      <c r="W75" s="103">
        <v>1150</v>
      </c>
      <c r="X75" s="104" t="s">
        <v>279</v>
      </c>
      <c r="Y75" s="281" t="s">
        <v>292</v>
      </c>
      <c r="Z75" s="281" t="s">
        <v>279</v>
      </c>
      <c r="AA75" s="282">
        <f>Z75-Y75</f>
        <v>-23</v>
      </c>
      <c r="AB75" s="283">
        <f>IF(AD75="SI",0,I75)</f>
        <v>664.1</v>
      </c>
      <c r="AC75" s="284">
        <f>AB75*AA75</f>
        <v>-15274.300000000001</v>
      </c>
      <c r="AD75" s="285" t="s">
        <v>121</v>
      </c>
    </row>
    <row r="76" spans="1:30" ht="15">
      <c r="A76" s="103">
        <v>2021</v>
      </c>
      <c r="B76" s="103">
        <v>396</v>
      </c>
      <c r="C76" s="104" t="s">
        <v>279</v>
      </c>
      <c r="D76" s="279" t="s">
        <v>293</v>
      </c>
      <c r="E76" s="104" t="s">
        <v>284</v>
      </c>
      <c r="F76" s="107">
        <v>24090</v>
      </c>
      <c r="G76" s="107">
        <v>2190</v>
      </c>
      <c r="H76" s="102" t="s">
        <v>116</v>
      </c>
      <c r="I76" s="107">
        <f>IF(H76="SI",F76-G76,F76)</f>
        <v>21900</v>
      </c>
      <c r="J76" s="280" t="s">
        <v>294</v>
      </c>
      <c r="K76" s="103">
        <v>2021</v>
      </c>
      <c r="L76" s="103">
        <v>4476</v>
      </c>
      <c r="M76" s="104" t="s">
        <v>295</v>
      </c>
      <c r="N76" s="103">
        <v>2</v>
      </c>
      <c r="O76" s="106" t="s">
        <v>132</v>
      </c>
      <c r="P76" s="103">
        <v>2100501</v>
      </c>
      <c r="Q76" s="103">
        <v>9530</v>
      </c>
      <c r="R76" s="103">
        <v>180</v>
      </c>
      <c r="S76" s="103">
        <v>3</v>
      </c>
      <c r="T76" s="108">
        <v>2021</v>
      </c>
      <c r="U76" s="108">
        <v>407</v>
      </c>
      <c r="V76" s="108">
        <v>0</v>
      </c>
      <c r="W76" s="103">
        <v>1156</v>
      </c>
      <c r="X76" s="104" t="s">
        <v>279</v>
      </c>
      <c r="Y76" s="281" t="s">
        <v>296</v>
      </c>
      <c r="Z76" s="281" t="s">
        <v>279</v>
      </c>
      <c r="AA76" s="282">
        <f>Z76-Y76</f>
        <v>-28</v>
      </c>
      <c r="AB76" s="283">
        <f>IF(AD76="SI",0,I76)</f>
        <v>21900</v>
      </c>
      <c r="AC76" s="284">
        <f>AB76*AA76</f>
        <v>-613200</v>
      </c>
      <c r="AD76" s="285" t="s">
        <v>121</v>
      </c>
    </row>
    <row r="77" spans="1:30" ht="15">
      <c r="A77" s="103">
        <v>2021</v>
      </c>
      <c r="B77" s="103">
        <v>397</v>
      </c>
      <c r="C77" s="104" t="s">
        <v>279</v>
      </c>
      <c r="D77" s="279" t="s">
        <v>297</v>
      </c>
      <c r="E77" s="104" t="s">
        <v>263</v>
      </c>
      <c r="F77" s="107">
        <v>6327.27</v>
      </c>
      <c r="G77" s="107">
        <v>1140.98</v>
      </c>
      <c r="H77" s="102" t="s">
        <v>121</v>
      </c>
      <c r="I77" s="107">
        <f>IF(H77="SI",F77-G77,F77)</f>
        <v>6327.27</v>
      </c>
      <c r="J77" s="280" t="s">
        <v>298</v>
      </c>
      <c r="K77" s="103">
        <v>2021</v>
      </c>
      <c r="L77" s="103">
        <v>4432</v>
      </c>
      <c r="M77" s="104" t="s">
        <v>288</v>
      </c>
      <c r="N77" s="103">
        <v>2</v>
      </c>
      <c r="O77" s="106" t="s">
        <v>132</v>
      </c>
      <c r="P77" s="103">
        <v>2100501</v>
      </c>
      <c r="Q77" s="103">
        <v>9530</v>
      </c>
      <c r="R77" s="103">
        <v>180</v>
      </c>
      <c r="S77" s="103">
        <v>3</v>
      </c>
      <c r="T77" s="108">
        <v>2021</v>
      </c>
      <c r="U77" s="108">
        <v>401</v>
      </c>
      <c r="V77" s="108">
        <v>0</v>
      </c>
      <c r="W77" s="103">
        <v>1157</v>
      </c>
      <c r="X77" s="104" t="s">
        <v>279</v>
      </c>
      <c r="Y77" s="281" t="s">
        <v>289</v>
      </c>
      <c r="Z77" s="281" t="s">
        <v>279</v>
      </c>
      <c r="AA77" s="282">
        <f>Z77-Y77</f>
        <v>-24</v>
      </c>
      <c r="AB77" s="283">
        <f>IF(AD77="SI",0,I77)</f>
        <v>6327.27</v>
      </c>
      <c r="AC77" s="284">
        <f>AB77*AA77</f>
        <v>-151854.48</v>
      </c>
      <c r="AD77" s="285" t="s">
        <v>121</v>
      </c>
    </row>
    <row r="78" spans="1:30" ht="15">
      <c r="A78" s="103">
        <v>2021</v>
      </c>
      <c r="B78" s="103">
        <v>398</v>
      </c>
      <c r="C78" s="104" t="s">
        <v>279</v>
      </c>
      <c r="D78" s="279" t="s">
        <v>299</v>
      </c>
      <c r="E78" s="104" t="s">
        <v>284</v>
      </c>
      <c r="F78" s="107">
        <v>533.13</v>
      </c>
      <c r="G78" s="107">
        <v>0</v>
      </c>
      <c r="H78" s="102" t="s">
        <v>121</v>
      </c>
      <c r="I78" s="107">
        <f>IF(H78="SI",F78-G78,F78)</f>
        <v>533.13</v>
      </c>
      <c r="J78" s="280" t="s">
        <v>233</v>
      </c>
      <c r="K78" s="103">
        <v>2021</v>
      </c>
      <c r="L78" s="103">
        <v>4477</v>
      </c>
      <c r="M78" s="104" t="s">
        <v>295</v>
      </c>
      <c r="N78" s="103">
        <v>3</v>
      </c>
      <c r="O78" s="106" t="s">
        <v>175</v>
      </c>
      <c r="P78" s="103">
        <v>1010203</v>
      </c>
      <c r="Q78" s="103">
        <v>140</v>
      </c>
      <c r="R78" s="103">
        <v>22</v>
      </c>
      <c r="S78" s="103">
        <v>32</v>
      </c>
      <c r="T78" s="108">
        <v>2021</v>
      </c>
      <c r="U78" s="108">
        <v>381</v>
      </c>
      <c r="V78" s="108">
        <v>0</v>
      </c>
      <c r="W78" s="103">
        <v>1191</v>
      </c>
      <c r="X78" s="104" t="s">
        <v>279</v>
      </c>
      <c r="Y78" s="281" t="s">
        <v>296</v>
      </c>
      <c r="Z78" s="281" t="s">
        <v>279</v>
      </c>
      <c r="AA78" s="282">
        <f>Z78-Y78</f>
        <v>-28</v>
      </c>
      <c r="AB78" s="283">
        <f>IF(AD78="SI",0,I78)</f>
        <v>533.13</v>
      </c>
      <c r="AC78" s="284">
        <f>AB78*AA78</f>
        <v>-14927.64</v>
      </c>
      <c r="AD78" s="285" t="s">
        <v>121</v>
      </c>
    </row>
    <row r="79" spans="1:30" ht="15">
      <c r="A79" s="103">
        <v>2021</v>
      </c>
      <c r="B79" s="103">
        <v>399</v>
      </c>
      <c r="C79" s="104" t="s">
        <v>220</v>
      </c>
      <c r="D79" s="279" t="s">
        <v>300</v>
      </c>
      <c r="E79" s="104" t="s">
        <v>263</v>
      </c>
      <c r="F79" s="107">
        <v>1534.14</v>
      </c>
      <c r="G79" s="107">
        <v>0</v>
      </c>
      <c r="H79" s="102" t="s">
        <v>121</v>
      </c>
      <c r="I79" s="107">
        <f>IF(H79="SI",F79-G79,F79)</f>
        <v>1534.14</v>
      </c>
      <c r="J79" s="280" t="s">
        <v>119</v>
      </c>
      <c r="K79" s="103">
        <v>2021</v>
      </c>
      <c r="L79" s="103">
        <v>4414</v>
      </c>
      <c r="M79" s="104" t="s">
        <v>270</v>
      </c>
      <c r="N79" s="103">
        <v>4</v>
      </c>
      <c r="O79" s="106" t="s">
        <v>118</v>
      </c>
      <c r="P79" s="103">
        <v>1010102</v>
      </c>
      <c r="Q79" s="103">
        <v>20</v>
      </c>
      <c r="R79" s="103">
        <v>57</v>
      </c>
      <c r="S79" s="103">
        <v>1</v>
      </c>
      <c r="T79" s="108">
        <v>2021</v>
      </c>
      <c r="U79" s="108">
        <v>413</v>
      </c>
      <c r="V79" s="108">
        <v>0</v>
      </c>
      <c r="W79" s="103">
        <v>1229</v>
      </c>
      <c r="X79" s="104" t="s">
        <v>220</v>
      </c>
      <c r="Y79" s="281" t="s">
        <v>292</v>
      </c>
      <c r="Z79" s="281" t="s">
        <v>220</v>
      </c>
      <c r="AA79" s="282">
        <f>Z79-Y79</f>
        <v>-22</v>
      </c>
      <c r="AB79" s="283">
        <f>IF(AD79="SI",0,I79)</f>
        <v>1534.14</v>
      </c>
      <c r="AC79" s="284">
        <f>AB79*AA79</f>
        <v>-33751.08</v>
      </c>
      <c r="AD79" s="285" t="s">
        <v>121</v>
      </c>
    </row>
    <row r="80" spans="1:30" ht="15">
      <c r="A80" s="103">
        <v>2021</v>
      </c>
      <c r="B80" s="103">
        <v>401</v>
      </c>
      <c r="C80" s="104" t="s">
        <v>301</v>
      </c>
      <c r="D80" s="279" t="s">
        <v>302</v>
      </c>
      <c r="E80" s="104" t="s">
        <v>295</v>
      </c>
      <c r="F80" s="107">
        <v>350.95</v>
      </c>
      <c r="G80" s="107">
        <v>63.29</v>
      </c>
      <c r="H80" s="102" t="s">
        <v>116</v>
      </c>
      <c r="I80" s="107">
        <f>IF(H80="SI",F80-G80,F80)</f>
        <v>287.65999999999997</v>
      </c>
      <c r="J80" s="280" t="s">
        <v>137</v>
      </c>
      <c r="K80" s="103">
        <v>2021</v>
      </c>
      <c r="L80" s="103">
        <v>4502</v>
      </c>
      <c r="M80" s="104" t="s">
        <v>279</v>
      </c>
      <c r="N80" s="103">
        <v>2</v>
      </c>
      <c r="O80" s="106" t="s">
        <v>132</v>
      </c>
      <c r="P80" s="103">
        <v>1080203</v>
      </c>
      <c r="Q80" s="103">
        <v>2890</v>
      </c>
      <c r="R80" s="103">
        <v>69</v>
      </c>
      <c r="S80" s="103">
        <v>1</v>
      </c>
      <c r="T80" s="108">
        <v>2021</v>
      </c>
      <c r="U80" s="108">
        <v>125</v>
      </c>
      <c r="V80" s="108">
        <v>0</v>
      </c>
      <c r="W80" s="103">
        <v>1240</v>
      </c>
      <c r="X80" s="104" t="s">
        <v>301</v>
      </c>
      <c r="Y80" s="281" t="s">
        <v>303</v>
      </c>
      <c r="Z80" s="281" t="s">
        <v>301</v>
      </c>
      <c r="AA80" s="282">
        <f>Z80-Y80</f>
        <v>-26</v>
      </c>
      <c r="AB80" s="283">
        <f>IF(AD80="SI",0,I80)</f>
        <v>287.65999999999997</v>
      </c>
      <c r="AC80" s="284">
        <f>AB80*AA80</f>
        <v>-7479.159999999999</v>
      </c>
      <c r="AD80" s="285" t="s">
        <v>121</v>
      </c>
    </row>
    <row r="81" spans="1:30" ht="15">
      <c r="A81" s="103">
        <v>2021</v>
      </c>
      <c r="B81" s="103">
        <v>402</v>
      </c>
      <c r="C81" s="104" t="s">
        <v>301</v>
      </c>
      <c r="D81" s="279" t="s">
        <v>304</v>
      </c>
      <c r="E81" s="104" t="s">
        <v>295</v>
      </c>
      <c r="F81" s="107">
        <v>12.6</v>
      </c>
      <c r="G81" s="107">
        <v>2.27</v>
      </c>
      <c r="H81" s="102" t="s">
        <v>116</v>
      </c>
      <c r="I81" s="107">
        <f>IF(H81="SI",F81-G81,F81)</f>
        <v>10.33</v>
      </c>
      <c r="J81" s="280" t="s">
        <v>137</v>
      </c>
      <c r="K81" s="103">
        <v>2021</v>
      </c>
      <c r="L81" s="103">
        <v>4501</v>
      </c>
      <c r="M81" s="104" t="s">
        <v>279</v>
      </c>
      <c r="N81" s="103">
        <v>2</v>
      </c>
      <c r="O81" s="106" t="s">
        <v>132</v>
      </c>
      <c r="P81" s="103">
        <v>1080103</v>
      </c>
      <c r="Q81" s="103">
        <v>2780</v>
      </c>
      <c r="R81" s="103">
        <v>66</v>
      </c>
      <c r="S81" s="103">
        <v>2</v>
      </c>
      <c r="T81" s="108">
        <v>2021</v>
      </c>
      <c r="U81" s="108">
        <v>127</v>
      </c>
      <c r="V81" s="108">
        <v>0</v>
      </c>
      <c r="W81" s="103">
        <v>1239</v>
      </c>
      <c r="X81" s="104" t="s">
        <v>301</v>
      </c>
      <c r="Y81" s="281" t="s">
        <v>303</v>
      </c>
      <c r="Z81" s="281" t="s">
        <v>301</v>
      </c>
      <c r="AA81" s="282">
        <f>Z81-Y81</f>
        <v>-26</v>
      </c>
      <c r="AB81" s="283">
        <f>IF(AD81="SI",0,I81)</f>
        <v>10.33</v>
      </c>
      <c r="AC81" s="284">
        <f>AB81*AA81</f>
        <v>-268.58</v>
      </c>
      <c r="AD81" s="285" t="s">
        <v>121</v>
      </c>
    </row>
    <row r="82" spans="1:30" ht="15">
      <c r="A82" s="103">
        <v>2021</v>
      </c>
      <c r="B82" s="103">
        <v>403</v>
      </c>
      <c r="C82" s="104" t="s">
        <v>301</v>
      </c>
      <c r="D82" s="279" t="s">
        <v>305</v>
      </c>
      <c r="E82" s="104" t="s">
        <v>295</v>
      </c>
      <c r="F82" s="107">
        <v>184.85</v>
      </c>
      <c r="G82" s="107">
        <v>33.33</v>
      </c>
      <c r="H82" s="102" t="s">
        <v>116</v>
      </c>
      <c r="I82" s="107">
        <f>IF(H82="SI",F82-G82,F82)</f>
        <v>151.51999999999998</v>
      </c>
      <c r="J82" s="280" t="s">
        <v>137</v>
      </c>
      <c r="K82" s="103">
        <v>2021</v>
      </c>
      <c r="L82" s="103">
        <v>4500</v>
      </c>
      <c r="M82" s="104" t="s">
        <v>279</v>
      </c>
      <c r="N82" s="103">
        <v>2</v>
      </c>
      <c r="O82" s="106" t="s">
        <v>132</v>
      </c>
      <c r="P82" s="103">
        <v>1010203</v>
      </c>
      <c r="Q82" s="103">
        <v>140</v>
      </c>
      <c r="R82" s="103">
        <v>22</v>
      </c>
      <c r="S82" s="103">
        <v>6</v>
      </c>
      <c r="T82" s="108">
        <v>2021</v>
      </c>
      <c r="U82" s="108">
        <v>117</v>
      </c>
      <c r="V82" s="108">
        <v>0</v>
      </c>
      <c r="W82" s="103">
        <v>1232</v>
      </c>
      <c r="X82" s="104" t="s">
        <v>301</v>
      </c>
      <c r="Y82" s="281" t="s">
        <v>303</v>
      </c>
      <c r="Z82" s="281" t="s">
        <v>301</v>
      </c>
      <c r="AA82" s="282">
        <f>Z82-Y82</f>
        <v>-26</v>
      </c>
      <c r="AB82" s="283">
        <f>IF(AD82="SI",0,I82)</f>
        <v>151.51999999999998</v>
      </c>
      <c r="AC82" s="284">
        <f>AB82*AA82</f>
        <v>-3939.5199999999995</v>
      </c>
      <c r="AD82" s="285" t="s">
        <v>121</v>
      </c>
    </row>
    <row r="83" spans="1:30" ht="15">
      <c r="A83" s="103">
        <v>2021</v>
      </c>
      <c r="B83" s="103">
        <v>404</v>
      </c>
      <c r="C83" s="104" t="s">
        <v>301</v>
      </c>
      <c r="D83" s="279" t="s">
        <v>306</v>
      </c>
      <c r="E83" s="104" t="s">
        <v>295</v>
      </c>
      <c r="F83" s="107">
        <v>51.18</v>
      </c>
      <c r="G83" s="107">
        <v>9.23</v>
      </c>
      <c r="H83" s="102" t="s">
        <v>116</v>
      </c>
      <c r="I83" s="107">
        <f>IF(H83="SI",F83-G83,F83)</f>
        <v>41.95</v>
      </c>
      <c r="J83" s="280" t="s">
        <v>137</v>
      </c>
      <c r="K83" s="103">
        <v>2021</v>
      </c>
      <c r="L83" s="103">
        <v>4493</v>
      </c>
      <c r="M83" s="104" t="s">
        <v>279</v>
      </c>
      <c r="N83" s="103">
        <v>2</v>
      </c>
      <c r="O83" s="106" t="s">
        <v>132</v>
      </c>
      <c r="P83" s="103">
        <v>1010203</v>
      </c>
      <c r="Q83" s="103">
        <v>140</v>
      </c>
      <c r="R83" s="103">
        <v>22</v>
      </c>
      <c r="S83" s="103">
        <v>7</v>
      </c>
      <c r="T83" s="108">
        <v>2021</v>
      </c>
      <c r="U83" s="108">
        <v>116</v>
      </c>
      <c r="V83" s="108">
        <v>0</v>
      </c>
      <c r="W83" s="103">
        <v>1233</v>
      </c>
      <c r="X83" s="104" t="s">
        <v>301</v>
      </c>
      <c r="Y83" s="281" t="s">
        <v>303</v>
      </c>
      <c r="Z83" s="281" t="s">
        <v>301</v>
      </c>
      <c r="AA83" s="282">
        <f>Z83-Y83</f>
        <v>-26</v>
      </c>
      <c r="AB83" s="283">
        <f>IF(AD83="SI",0,I83)</f>
        <v>41.95</v>
      </c>
      <c r="AC83" s="284">
        <f>AB83*AA83</f>
        <v>-1090.7</v>
      </c>
      <c r="AD83" s="285" t="s">
        <v>121</v>
      </c>
    </row>
    <row r="84" spans="1:30" ht="15">
      <c r="A84" s="103">
        <v>2021</v>
      </c>
      <c r="B84" s="103">
        <v>405</v>
      </c>
      <c r="C84" s="104" t="s">
        <v>301</v>
      </c>
      <c r="D84" s="279" t="s">
        <v>307</v>
      </c>
      <c r="E84" s="104" t="s">
        <v>295</v>
      </c>
      <c r="F84" s="107">
        <v>27.51</v>
      </c>
      <c r="G84" s="107">
        <v>4.96</v>
      </c>
      <c r="H84" s="102" t="s">
        <v>116</v>
      </c>
      <c r="I84" s="107">
        <f>IF(H84="SI",F84-G84,F84)</f>
        <v>22.55</v>
      </c>
      <c r="J84" s="280" t="s">
        <v>137</v>
      </c>
      <c r="K84" s="103">
        <v>2021</v>
      </c>
      <c r="L84" s="103">
        <v>4496</v>
      </c>
      <c r="M84" s="104" t="s">
        <v>279</v>
      </c>
      <c r="N84" s="103">
        <v>2</v>
      </c>
      <c r="O84" s="106" t="s">
        <v>132</v>
      </c>
      <c r="P84" s="103">
        <v>1010203</v>
      </c>
      <c r="Q84" s="103">
        <v>140</v>
      </c>
      <c r="R84" s="103">
        <v>22</v>
      </c>
      <c r="S84" s="103">
        <v>12</v>
      </c>
      <c r="T84" s="108">
        <v>2021</v>
      </c>
      <c r="U84" s="108">
        <v>118</v>
      </c>
      <c r="V84" s="108">
        <v>0</v>
      </c>
      <c r="W84" s="103">
        <v>1235</v>
      </c>
      <c r="X84" s="104" t="s">
        <v>301</v>
      </c>
      <c r="Y84" s="281" t="s">
        <v>303</v>
      </c>
      <c r="Z84" s="281" t="s">
        <v>301</v>
      </c>
      <c r="AA84" s="282">
        <f>Z84-Y84</f>
        <v>-26</v>
      </c>
      <c r="AB84" s="283">
        <f>IF(AD84="SI",0,I84)</f>
        <v>22.55</v>
      </c>
      <c r="AC84" s="284">
        <f>AB84*AA84</f>
        <v>-586.3000000000001</v>
      </c>
      <c r="AD84" s="285" t="s">
        <v>121</v>
      </c>
    </row>
    <row r="85" spans="1:30" ht="15">
      <c r="A85" s="103">
        <v>2021</v>
      </c>
      <c r="B85" s="103">
        <v>406</v>
      </c>
      <c r="C85" s="104" t="s">
        <v>301</v>
      </c>
      <c r="D85" s="279" t="s">
        <v>308</v>
      </c>
      <c r="E85" s="104" t="s">
        <v>295</v>
      </c>
      <c r="F85" s="107">
        <v>77.38</v>
      </c>
      <c r="G85" s="107">
        <v>13.95</v>
      </c>
      <c r="H85" s="102" t="s">
        <v>116</v>
      </c>
      <c r="I85" s="107">
        <f>IF(H85="SI",F85-G85,F85)</f>
        <v>63.42999999999999</v>
      </c>
      <c r="J85" s="280" t="s">
        <v>137</v>
      </c>
      <c r="K85" s="103">
        <v>2021</v>
      </c>
      <c r="L85" s="103">
        <v>4499</v>
      </c>
      <c r="M85" s="104" t="s">
        <v>279</v>
      </c>
      <c r="N85" s="103">
        <v>2</v>
      </c>
      <c r="O85" s="106" t="s">
        <v>132</v>
      </c>
      <c r="P85" s="103">
        <v>1010203</v>
      </c>
      <c r="Q85" s="103">
        <v>140</v>
      </c>
      <c r="R85" s="103">
        <v>22</v>
      </c>
      <c r="S85" s="103">
        <v>25</v>
      </c>
      <c r="T85" s="108">
        <v>2021</v>
      </c>
      <c r="U85" s="108">
        <v>119</v>
      </c>
      <c r="V85" s="108">
        <v>0</v>
      </c>
      <c r="W85" s="103">
        <v>1236</v>
      </c>
      <c r="X85" s="104" t="s">
        <v>301</v>
      </c>
      <c r="Y85" s="281" t="s">
        <v>303</v>
      </c>
      <c r="Z85" s="281" t="s">
        <v>301</v>
      </c>
      <c r="AA85" s="282">
        <f>Z85-Y85</f>
        <v>-26</v>
      </c>
      <c r="AB85" s="283">
        <f>IF(AD85="SI",0,I85)</f>
        <v>63.42999999999999</v>
      </c>
      <c r="AC85" s="284">
        <f>AB85*AA85</f>
        <v>-1649.1799999999998</v>
      </c>
      <c r="AD85" s="285" t="s">
        <v>121</v>
      </c>
    </row>
    <row r="86" spans="1:30" ht="15">
      <c r="A86" s="103">
        <v>2021</v>
      </c>
      <c r="B86" s="103">
        <v>407</v>
      </c>
      <c r="C86" s="104" t="s">
        <v>301</v>
      </c>
      <c r="D86" s="279" t="s">
        <v>309</v>
      </c>
      <c r="E86" s="104" t="s">
        <v>295</v>
      </c>
      <c r="F86" s="107">
        <v>34.34</v>
      </c>
      <c r="G86" s="107">
        <v>6.19</v>
      </c>
      <c r="H86" s="102" t="s">
        <v>116</v>
      </c>
      <c r="I86" s="107">
        <f>IF(H86="SI",F86-G86,F86)</f>
        <v>28.150000000000002</v>
      </c>
      <c r="J86" s="280" t="s">
        <v>137</v>
      </c>
      <c r="K86" s="103">
        <v>2021</v>
      </c>
      <c r="L86" s="103">
        <v>4503</v>
      </c>
      <c r="M86" s="104" t="s">
        <v>279</v>
      </c>
      <c r="N86" s="103">
        <v>2</v>
      </c>
      <c r="O86" s="106" t="s">
        <v>132</v>
      </c>
      <c r="P86" s="103">
        <v>1010203</v>
      </c>
      <c r="Q86" s="103">
        <v>140</v>
      </c>
      <c r="R86" s="103">
        <v>22</v>
      </c>
      <c r="S86" s="103">
        <v>11</v>
      </c>
      <c r="T86" s="108">
        <v>2021</v>
      </c>
      <c r="U86" s="108">
        <v>126</v>
      </c>
      <c r="V86" s="108">
        <v>0</v>
      </c>
      <c r="W86" s="103">
        <v>1234</v>
      </c>
      <c r="X86" s="104" t="s">
        <v>301</v>
      </c>
      <c r="Y86" s="281" t="s">
        <v>303</v>
      </c>
      <c r="Z86" s="281" t="s">
        <v>301</v>
      </c>
      <c r="AA86" s="282">
        <f>Z86-Y86</f>
        <v>-26</v>
      </c>
      <c r="AB86" s="283">
        <f>IF(AD86="SI",0,I86)</f>
        <v>28.150000000000002</v>
      </c>
      <c r="AC86" s="284">
        <f>AB86*AA86</f>
        <v>-731.9000000000001</v>
      </c>
      <c r="AD86" s="285" t="s">
        <v>121</v>
      </c>
    </row>
    <row r="87" spans="1:30" ht="15">
      <c r="A87" s="103">
        <v>2021</v>
      </c>
      <c r="B87" s="103">
        <v>408</v>
      </c>
      <c r="C87" s="104" t="s">
        <v>301</v>
      </c>
      <c r="D87" s="279" t="s">
        <v>310</v>
      </c>
      <c r="E87" s="104" t="s">
        <v>295</v>
      </c>
      <c r="F87" s="107">
        <v>9.25</v>
      </c>
      <c r="G87" s="107">
        <v>1.67</v>
      </c>
      <c r="H87" s="102" t="s">
        <v>116</v>
      </c>
      <c r="I87" s="107">
        <f>IF(H87="SI",F87-G87,F87)</f>
        <v>7.58</v>
      </c>
      <c r="J87" s="280" t="s">
        <v>137</v>
      </c>
      <c r="K87" s="103">
        <v>2021</v>
      </c>
      <c r="L87" s="103">
        <v>4494</v>
      </c>
      <c r="M87" s="104" t="s">
        <v>279</v>
      </c>
      <c r="N87" s="103">
        <v>2</v>
      </c>
      <c r="O87" s="106" t="s">
        <v>132</v>
      </c>
      <c r="P87" s="103">
        <v>1010503</v>
      </c>
      <c r="Q87" s="103">
        <v>470</v>
      </c>
      <c r="R87" s="103">
        <v>25</v>
      </c>
      <c r="S87" s="103">
        <v>10</v>
      </c>
      <c r="T87" s="108">
        <v>2021</v>
      </c>
      <c r="U87" s="108">
        <v>121</v>
      </c>
      <c r="V87" s="108">
        <v>0</v>
      </c>
      <c r="W87" s="103">
        <v>1238</v>
      </c>
      <c r="X87" s="104" t="s">
        <v>301</v>
      </c>
      <c r="Y87" s="281" t="s">
        <v>303</v>
      </c>
      <c r="Z87" s="281" t="s">
        <v>301</v>
      </c>
      <c r="AA87" s="282">
        <f>Z87-Y87</f>
        <v>-26</v>
      </c>
      <c r="AB87" s="283">
        <f>IF(AD87="SI",0,I87)</f>
        <v>7.58</v>
      </c>
      <c r="AC87" s="284">
        <f>AB87*AA87</f>
        <v>-197.08</v>
      </c>
      <c r="AD87" s="285" t="s">
        <v>121</v>
      </c>
    </row>
    <row r="88" spans="1:30" ht="15">
      <c r="A88" s="103">
        <v>2021</v>
      </c>
      <c r="B88" s="103">
        <v>409</v>
      </c>
      <c r="C88" s="104" t="s">
        <v>301</v>
      </c>
      <c r="D88" s="279" t="s">
        <v>311</v>
      </c>
      <c r="E88" s="104" t="s">
        <v>295</v>
      </c>
      <c r="F88" s="107">
        <v>614.89</v>
      </c>
      <c r="G88" s="107">
        <v>110.88</v>
      </c>
      <c r="H88" s="102" t="s">
        <v>116</v>
      </c>
      <c r="I88" s="107">
        <f>IF(H88="SI",F88-G88,F88)</f>
        <v>504.01</v>
      </c>
      <c r="J88" s="280" t="s">
        <v>137</v>
      </c>
      <c r="K88" s="103">
        <v>2021</v>
      </c>
      <c r="L88" s="103">
        <v>4495</v>
      </c>
      <c r="M88" s="104" t="s">
        <v>279</v>
      </c>
      <c r="N88" s="103">
        <v>2</v>
      </c>
      <c r="O88" s="106" t="s">
        <v>132</v>
      </c>
      <c r="P88" s="103">
        <v>1080203</v>
      </c>
      <c r="Q88" s="103">
        <v>2890</v>
      </c>
      <c r="R88" s="103">
        <v>69</v>
      </c>
      <c r="S88" s="103">
        <v>1</v>
      </c>
      <c r="T88" s="108">
        <v>2021</v>
      </c>
      <c r="U88" s="108">
        <v>125</v>
      </c>
      <c r="V88" s="108">
        <v>0</v>
      </c>
      <c r="W88" s="103">
        <v>1240</v>
      </c>
      <c r="X88" s="104" t="s">
        <v>301</v>
      </c>
      <c r="Y88" s="281" t="s">
        <v>303</v>
      </c>
      <c r="Z88" s="281" t="s">
        <v>301</v>
      </c>
      <c r="AA88" s="282">
        <f>Z88-Y88</f>
        <v>-26</v>
      </c>
      <c r="AB88" s="283">
        <f>IF(AD88="SI",0,I88)</f>
        <v>504.01</v>
      </c>
      <c r="AC88" s="284">
        <f>AB88*AA88</f>
        <v>-13104.26</v>
      </c>
      <c r="AD88" s="285" t="s">
        <v>121</v>
      </c>
    </row>
    <row r="89" spans="1:30" ht="15">
      <c r="A89" s="103">
        <v>2021</v>
      </c>
      <c r="B89" s="103">
        <v>410</v>
      </c>
      <c r="C89" s="104" t="s">
        <v>301</v>
      </c>
      <c r="D89" s="279" t="s">
        <v>312</v>
      </c>
      <c r="E89" s="104" t="s">
        <v>295</v>
      </c>
      <c r="F89" s="107">
        <v>37.3</v>
      </c>
      <c r="G89" s="107">
        <v>6.73</v>
      </c>
      <c r="H89" s="102" t="s">
        <v>116</v>
      </c>
      <c r="I89" s="107">
        <f>IF(H89="SI",F89-G89,F89)</f>
        <v>30.569999999999997</v>
      </c>
      <c r="J89" s="280" t="s">
        <v>137</v>
      </c>
      <c r="K89" s="103">
        <v>2021</v>
      </c>
      <c r="L89" s="103">
        <v>4498</v>
      </c>
      <c r="M89" s="104" t="s">
        <v>279</v>
      </c>
      <c r="N89" s="103">
        <v>2</v>
      </c>
      <c r="O89" s="106" t="s">
        <v>132</v>
      </c>
      <c r="P89" s="103">
        <v>1010203</v>
      </c>
      <c r="Q89" s="103">
        <v>140</v>
      </c>
      <c r="R89" s="103">
        <v>22</v>
      </c>
      <c r="S89" s="103">
        <v>4</v>
      </c>
      <c r="T89" s="108">
        <v>2021</v>
      </c>
      <c r="U89" s="108">
        <v>123</v>
      </c>
      <c r="V89" s="108">
        <v>0</v>
      </c>
      <c r="W89" s="103">
        <v>1231</v>
      </c>
      <c r="X89" s="104" t="s">
        <v>301</v>
      </c>
      <c r="Y89" s="281" t="s">
        <v>303</v>
      </c>
      <c r="Z89" s="281" t="s">
        <v>301</v>
      </c>
      <c r="AA89" s="282">
        <f>Z89-Y89</f>
        <v>-26</v>
      </c>
      <c r="AB89" s="283">
        <f>IF(AD89="SI",0,I89)</f>
        <v>30.569999999999997</v>
      </c>
      <c r="AC89" s="284">
        <f>AB89*AA89</f>
        <v>-794.8199999999999</v>
      </c>
      <c r="AD89" s="285" t="s">
        <v>121</v>
      </c>
    </row>
    <row r="90" spans="1:30" ht="15">
      <c r="A90" s="103">
        <v>2021</v>
      </c>
      <c r="B90" s="103">
        <v>411</v>
      </c>
      <c r="C90" s="104" t="s">
        <v>301</v>
      </c>
      <c r="D90" s="279" t="s">
        <v>313</v>
      </c>
      <c r="E90" s="104" t="s">
        <v>295</v>
      </c>
      <c r="F90" s="107">
        <v>14.19</v>
      </c>
      <c r="G90" s="107">
        <v>2.56</v>
      </c>
      <c r="H90" s="102" t="s">
        <v>116</v>
      </c>
      <c r="I90" s="107">
        <f>IF(H90="SI",F90-G90,F90)</f>
        <v>11.629999999999999</v>
      </c>
      <c r="J90" s="280" t="s">
        <v>137</v>
      </c>
      <c r="K90" s="103">
        <v>2021</v>
      </c>
      <c r="L90" s="103">
        <v>4497</v>
      </c>
      <c r="M90" s="104" t="s">
        <v>279</v>
      </c>
      <c r="N90" s="103">
        <v>2</v>
      </c>
      <c r="O90" s="106" t="s">
        <v>132</v>
      </c>
      <c r="P90" s="103">
        <v>1010203</v>
      </c>
      <c r="Q90" s="103">
        <v>140</v>
      </c>
      <c r="R90" s="103">
        <v>22</v>
      </c>
      <c r="S90" s="103">
        <v>27</v>
      </c>
      <c r="T90" s="108">
        <v>2021</v>
      </c>
      <c r="U90" s="108">
        <v>124</v>
      </c>
      <c r="V90" s="108">
        <v>0</v>
      </c>
      <c r="W90" s="103">
        <v>1237</v>
      </c>
      <c r="X90" s="104" t="s">
        <v>301</v>
      </c>
      <c r="Y90" s="281" t="s">
        <v>303</v>
      </c>
      <c r="Z90" s="281" t="s">
        <v>301</v>
      </c>
      <c r="AA90" s="282">
        <f>Z90-Y90</f>
        <v>-26</v>
      </c>
      <c r="AB90" s="283">
        <f>IF(AD90="SI",0,I90)</f>
        <v>11.629999999999999</v>
      </c>
      <c r="AC90" s="284">
        <f>AB90*AA90</f>
        <v>-302.38</v>
      </c>
      <c r="AD90" s="285" t="s">
        <v>121</v>
      </c>
    </row>
    <row r="91" spans="1:30" ht="15">
      <c r="A91" s="103">
        <v>2021</v>
      </c>
      <c r="B91" s="103">
        <v>412</v>
      </c>
      <c r="C91" s="104" t="s">
        <v>314</v>
      </c>
      <c r="D91" s="279" t="s">
        <v>315</v>
      </c>
      <c r="E91" s="104" t="s">
        <v>279</v>
      </c>
      <c r="F91" s="107">
        <v>452.28</v>
      </c>
      <c r="G91" s="107">
        <v>81.56</v>
      </c>
      <c r="H91" s="102" t="s">
        <v>116</v>
      </c>
      <c r="I91" s="107">
        <f>IF(H91="SI",F91-G91,F91)</f>
        <v>370.71999999999997</v>
      </c>
      <c r="J91" s="280" t="s">
        <v>137</v>
      </c>
      <c r="K91" s="103">
        <v>2021</v>
      </c>
      <c r="L91" s="103">
        <v>4538</v>
      </c>
      <c r="M91" s="104" t="s">
        <v>301</v>
      </c>
      <c r="N91" s="103">
        <v>2</v>
      </c>
      <c r="O91" s="106" t="s">
        <v>132</v>
      </c>
      <c r="P91" s="103">
        <v>1010203</v>
      </c>
      <c r="Q91" s="103">
        <v>140</v>
      </c>
      <c r="R91" s="103">
        <v>22</v>
      </c>
      <c r="S91" s="103">
        <v>3</v>
      </c>
      <c r="T91" s="108">
        <v>2021</v>
      </c>
      <c r="U91" s="108">
        <v>120</v>
      </c>
      <c r="V91" s="108">
        <v>0</v>
      </c>
      <c r="W91" s="103">
        <v>1256</v>
      </c>
      <c r="X91" s="104" t="s">
        <v>301</v>
      </c>
      <c r="Y91" s="281" t="s">
        <v>316</v>
      </c>
      <c r="Z91" s="281" t="s">
        <v>301</v>
      </c>
      <c r="AA91" s="282">
        <f>Z91-Y91</f>
        <v>-30</v>
      </c>
      <c r="AB91" s="283">
        <f>IF(AD91="SI",0,I91)</f>
        <v>370.71999999999997</v>
      </c>
      <c r="AC91" s="284">
        <f>AB91*AA91</f>
        <v>-11121.599999999999</v>
      </c>
      <c r="AD91" s="285" t="s">
        <v>121</v>
      </c>
    </row>
    <row r="92" spans="1:30" ht="15">
      <c r="A92" s="103">
        <v>2021</v>
      </c>
      <c r="B92" s="103">
        <v>413</v>
      </c>
      <c r="C92" s="104" t="s">
        <v>314</v>
      </c>
      <c r="D92" s="279" t="s">
        <v>317</v>
      </c>
      <c r="E92" s="104" t="s">
        <v>220</v>
      </c>
      <c r="F92" s="107">
        <v>1534.16</v>
      </c>
      <c r="G92" s="107">
        <v>0</v>
      </c>
      <c r="H92" s="102" t="s">
        <v>121</v>
      </c>
      <c r="I92" s="107">
        <f>IF(H92="SI",F92-G92,F92)</f>
        <v>1534.16</v>
      </c>
      <c r="J92" s="280" t="s">
        <v>318</v>
      </c>
      <c r="K92" s="103">
        <v>2021</v>
      </c>
      <c r="L92" s="103">
        <v>4531</v>
      </c>
      <c r="M92" s="104" t="s">
        <v>255</v>
      </c>
      <c r="N92" s="103">
        <v>4</v>
      </c>
      <c r="O92" s="106" t="s">
        <v>118</v>
      </c>
      <c r="P92" s="103">
        <v>1010102</v>
      </c>
      <c r="Q92" s="103">
        <v>20</v>
      </c>
      <c r="R92" s="103">
        <v>57</v>
      </c>
      <c r="S92" s="103">
        <v>1</v>
      </c>
      <c r="T92" s="108">
        <v>2021</v>
      </c>
      <c r="U92" s="108">
        <v>414</v>
      </c>
      <c r="V92" s="108">
        <v>0</v>
      </c>
      <c r="W92" s="103">
        <v>1259</v>
      </c>
      <c r="X92" s="104" t="s">
        <v>301</v>
      </c>
      <c r="Y92" s="281" t="s">
        <v>319</v>
      </c>
      <c r="Z92" s="281" t="s">
        <v>301</v>
      </c>
      <c r="AA92" s="282">
        <f>Z92-Y92</f>
        <v>-29</v>
      </c>
      <c r="AB92" s="283">
        <f>IF(AD92="SI",0,I92)</f>
        <v>1534.16</v>
      </c>
      <c r="AC92" s="284">
        <f>AB92*AA92</f>
        <v>-44490.64</v>
      </c>
      <c r="AD92" s="285" t="s">
        <v>121</v>
      </c>
    </row>
    <row r="93" spans="1:30" ht="15">
      <c r="A93" s="103">
        <v>2021</v>
      </c>
      <c r="B93" s="103">
        <v>414</v>
      </c>
      <c r="C93" s="104" t="s">
        <v>314</v>
      </c>
      <c r="D93" s="279" t="s">
        <v>320</v>
      </c>
      <c r="E93" s="104" t="s">
        <v>239</v>
      </c>
      <c r="F93" s="107">
        <v>213.5</v>
      </c>
      <c r="G93" s="107">
        <v>38.5</v>
      </c>
      <c r="H93" s="102" t="s">
        <v>116</v>
      </c>
      <c r="I93" s="107">
        <f>IF(H93="SI",F93-G93,F93)</f>
        <v>175</v>
      </c>
      <c r="J93" s="280" t="s">
        <v>321</v>
      </c>
      <c r="K93" s="103">
        <v>2021</v>
      </c>
      <c r="L93" s="103">
        <v>4308</v>
      </c>
      <c r="M93" s="104" t="s">
        <v>273</v>
      </c>
      <c r="N93" s="103">
        <v>3</v>
      </c>
      <c r="O93" s="106" t="s">
        <v>175</v>
      </c>
      <c r="P93" s="103">
        <v>1010103</v>
      </c>
      <c r="Q93" s="103">
        <v>30</v>
      </c>
      <c r="R93" s="103">
        <v>10</v>
      </c>
      <c r="S93" s="103">
        <v>9</v>
      </c>
      <c r="T93" s="108">
        <v>2021</v>
      </c>
      <c r="U93" s="108">
        <v>417</v>
      </c>
      <c r="V93" s="108">
        <v>0</v>
      </c>
      <c r="W93" s="103">
        <v>1261</v>
      </c>
      <c r="X93" s="104" t="s">
        <v>314</v>
      </c>
      <c r="Y93" s="281" t="s">
        <v>274</v>
      </c>
      <c r="Z93" s="281" t="s">
        <v>314</v>
      </c>
      <c r="AA93" s="282">
        <f>Z93-Y93</f>
        <v>-10</v>
      </c>
      <c r="AB93" s="283">
        <f>IF(AD93="SI",0,I93)</f>
        <v>175</v>
      </c>
      <c r="AC93" s="284">
        <f>AB93*AA93</f>
        <v>-1750</v>
      </c>
      <c r="AD93" s="285" t="s">
        <v>121</v>
      </c>
    </row>
    <row r="94" spans="1:30" ht="15">
      <c r="A94" s="103">
        <v>2021</v>
      </c>
      <c r="B94" s="103">
        <v>415</v>
      </c>
      <c r="C94" s="104" t="s">
        <v>314</v>
      </c>
      <c r="D94" s="279" t="s">
        <v>322</v>
      </c>
      <c r="E94" s="104" t="s">
        <v>197</v>
      </c>
      <c r="F94" s="107">
        <v>1100</v>
      </c>
      <c r="G94" s="107">
        <v>198.36</v>
      </c>
      <c r="H94" s="102" t="s">
        <v>116</v>
      </c>
      <c r="I94" s="107">
        <f>IF(H94="SI",F94-G94,F94)</f>
        <v>901.64</v>
      </c>
      <c r="J94" s="280" t="s">
        <v>323</v>
      </c>
      <c r="K94" s="103">
        <v>2021</v>
      </c>
      <c r="L94" s="103">
        <v>3910</v>
      </c>
      <c r="M94" s="104" t="s">
        <v>171</v>
      </c>
      <c r="N94" s="103">
        <v>2</v>
      </c>
      <c r="O94" s="106" t="s">
        <v>132</v>
      </c>
      <c r="P94" s="103">
        <v>2010205</v>
      </c>
      <c r="Q94" s="103">
        <v>5870</v>
      </c>
      <c r="R94" s="103">
        <v>100</v>
      </c>
      <c r="S94" s="103">
        <v>2</v>
      </c>
      <c r="T94" s="108">
        <v>2021</v>
      </c>
      <c r="U94" s="108">
        <v>383</v>
      </c>
      <c r="V94" s="108">
        <v>0</v>
      </c>
      <c r="W94" s="103">
        <v>1262</v>
      </c>
      <c r="X94" s="104" t="s">
        <v>314</v>
      </c>
      <c r="Y94" s="281" t="s">
        <v>198</v>
      </c>
      <c r="Z94" s="281" t="s">
        <v>314</v>
      </c>
      <c r="AA94" s="282">
        <f>Z94-Y94</f>
        <v>23</v>
      </c>
      <c r="AB94" s="283">
        <f>IF(AD94="SI",0,I94)</f>
        <v>901.64</v>
      </c>
      <c r="AC94" s="284">
        <f>AB94*AA94</f>
        <v>20737.72</v>
      </c>
      <c r="AD94" s="285" t="s">
        <v>121</v>
      </c>
    </row>
    <row r="95" spans="1:30" ht="15">
      <c r="A95" s="103">
        <v>2021</v>
      </c>
      <c r="B95" s="103">
        <v>416</v>
      </c>
      <c r="C95" s="104" t="s">
        <v>314</v>
      </c>
      <c r="D95" s="279" t="s">
        <v>324</v>
      </c>
      <c r="E95" s="104" t="s">
        <v>259</v>
      </c>
      <c r="F95" s="107">
        <v>1534.14</v>
      </c>
      <c r="G95" s="107">
        <v>0</v>
      </c>
      <c r="H95" s="102" t="s">
        <v>121</v>
      </c>
      <c r="I95" s="107">
        <f>IF(H95="SI",F95-G95,F95)</f>
        <v>1534.14</v>
      </c>
      <c r="J95" s="280" t="s">
        <v>325</v>
      </c>
      <c r="K95" s="103">
        <v>2021</v>
      </c>
      <c r="L95" s="103">
        <v>4570</v>
      </c>
      <c r="M95" s="104" t="s">
        <v>314</v>
      </c>
      <c r="N95" s="103">
        <v>4</v>
      </c>
      <c r="O95" s="106" t="s">
        <v>118</v>
      </c>
      <c r="P95" s="103">
        <v>1010102</v>
      </c>
      <c r="Q95" s="103">
        <v>20</v>
      </c>
      <c r="R95" s="103">
        <v>57</v>
      </c>
      <c r="S95" s="103">
        <v>1</v>
      </c>
      <c r="T95" s="108">
        <v>2021</v>
      </c>
      <c r="U95" s="108">
        <v>411</v>
      </c>
      <c r="V95" s="108">
        <v>0</v>
      </c>
      <c r="W95" s="103">
        <v>1265</v>
      </c>
      <c r="X95" s="104" t="s">
        <v>314</v>
      </c>
      <c r="Y95" s="281" t="s">
        <v>326</v>
      </c>
      <c r="Z95" s="281" t="s">
        <v>314</v>
      </c>
      <c r="AA95" s="282">
        <f>Z95-Y95</f>
        <v>-30</v>
      </c>
      <c r="AB95" s="283">
        <f>IF(AD95="SI",0,I95)</f>
        <v>1534.14</v>
      </c>
      <c r="AC95" s="284">
        <f>AB95*AA95</f>
        <v>-46024.200000000004</v>
      </c>
      <c r="AD95" s="285" t="s">
        <v>121</v>
      </c>
    </row>
    <row r="96" spans="1:30" ht="15">
      <c r="A96" s="103">
        <v>2021</v>
      </c>
      <c r="B96" s="103">
        <v>417</v>
      </c>
      <c r="C96" s="104" t="s">
        <v>314</v>
      </c>
      <c r="D96" s="279" t="s">
        <v>327</v>
      </c>
      <c r="E96" s="104" t="s">
        <v>288</v>
      </c>
      <c r="F96" s="107">
        <v>60</v>
      </c>
      <c r="G96" s="107">
        <v>0</v>
      </c>
      <c r="H96" s="102" t="s">
        <v>121</v>
      </c>
      <c r="I96" s="107">
        <f>IF(H96="SI",F96-G96,F96)</f>
        <v>60</v>
      </c>
      <c r="J96" s="280" t="s">
        <v>119</v>
      </c>
      <c r="K96" s="103">
        <v>2021</v>
      </c>
      <c r="L96" s="103">
        <v>4437</v>
      </c>
      <c r="M96" s="104" t="s">
        <v>288</v>
      </c>
      <c r="N96" s="103">
        <v>4</v>
      </c>
      <c r="O96" s="106" t="s">
        <v>118</v>
      </c>
      <c r="P96" s="103">
        <v>1100403</v>
      </c>
      <c r="Q96" s="103">
        <v>4100</v>
      </c>
      <c r="R96" s="103">
        <v>74</v>
      </c>
      <c r="S96" s="103">
        <v>10</v>
      </c>
      <c r="T96" s="108">
        <v>2021</v>
      </c>
      <c r="U96" s="108">
        <v>520</v>
      </c>
      <c r="V96" s="108">
        <v>0</v>
      </c>
      <c r="W96" s="103">
        <v>1266</v>
      </c>
      <c r="X96" s="104" t="s">
        <v>314</v>
      </c>
      <c r="Y96" s="281" t="s">
        <v>289</v>
      </c>
      <c r="Z96" s="281" t="s">
        <v>314</v>
      </c>
      <c r="AA96" s="282">
        <f>Z96-Y96</f>
        <v>-19</v>
      </c>
      <c r="AB96" s="283">
        <f>IF(AD96="SI",0,I96)</f>
        <v>60</v>
      </c>
      <c r="AC96" s="284">
        <f>AB96*AA96</f>
        <v>-1140</v>
      </c>
      <c r="AD96" s="285" t="s">
        <v>121</v>
      </c>
    </row>
    <row r="97" spans="1:30" ht="15">
      <c r="A97" s="103">
        <v>2021</v>
      </c>
      <c r="B97" s="103">
        <v>418</v>
      </c>
      <c r="C97" s="104" t="s">
        <v>314</v>
      </c>
      <c r="D97" s="279" t="s">
        <v>328</v>
      </c>
      <c r="E97" s="104" t="s">
        <v>314</v>
      </c>
      <c r="F97" s="107">
        <v>84.79</v>
      </c>
      <c r="G97" s="107">
        <v>15.29</v>
      </c>
      <c r="H97" s="102" t="s">
        <v>116</v>
      </c>
      <c r="I97" s="107">
        <f>IF(H97="SI",F97-G97,F97)</f>
        <v>69.5</v>
      </c>
      <c r="J97" s="280" t="s">
        <v>329</v>
      </c>
      <c r="K97" s="103">
        <v>2021</v>
      </c>
      <c r="L97" s="103">
        <v>4555</v>
      </c>
      <c r="M97" s="104" t="s">
        <v>314</v>
      </c>
      <c r="N97" s="103">
        <v>5</v>
      </c>
      <c r="O97" s="106" t="s">
        <v>267</v>
      </c>
      <c r="P97" s="103">
        <v>1010703</v>
      </c>
      <c r="Q97" s="103">
        <v>690</v>
      </c>
      <c r="R97" s="103">
        <v>39</v>
      </c>
      <c r="S97" s="103">
        <v>4</v>
      </c>
      <c r="T97" s="108">
        <v>2021</v>
      </c>
      <c r="U97" s="108">
        <v>450</v>
      </c>
      <c r="V97" s="108">
        <v>0</v>
      </c>
      <c r="W97" s="103">
        <v>1267</v>
      </c>
      <c r="X97" s="104" t="s">
        <v>314</v>
      </c>
      <c r="Y97" s="281" t="s">
        <v>326</v>
      </c>
      <c r="Z97" s="281" t="s">
        <v>314</v>
      </c>
      <c r="AA97" s="282">
        <f>Z97-Y97</f>
        <v>-30</v>
      </c>
      <c r="AB97" s="283">
        <f>IF(AD97="SI",0,I97)</f>
        <v>69.5</v>
      </c>
      <c r="AC97" s="284">
        <f>AB97*AA97</f>
        <v>-2085</v>
      </c>
      <c r="AD97" s="285" t="s">
        <v>121</v>
      </c>
    </row>
    <row r="98" spans="1:30" ht="15">
      <c r="A98" s="103">
        <v>2021</v>
      </c>
      <c r="B98" s="103">
        <v>419</v>
      </c>
      <c r="C98" s="104" t="s">
        <v>235</v>
      </c>
      <c r="D98" s="279" t="s">
        <v>330</v>
      </c>
      <c r="E98" s="104" t="s">
        <v>270</v>
      </c>
      <c r="F98" s="107">
        <v>671</v>
      </c>
      <c r="G98" s="107">
        <v>121</v>
      </c>
      <c r="H98" s="102" t="s">
        <v>116</v>
      </c>
      <c r="I98" s="107">
        <f>IF(H98="SI",F98-G98,F98)</f>
        <v>550</v>
      </c>
      <c r="J98" s="280" t="s">
        <v>331</v>
      </c>
      <c r="K98" s="103">
        <v>2021</v>
      </c>
      <c r="L98" s="103">
        <v>4431</v>
      </c>
      <c r="M98" s="104" t="s">
        <v>288</v>
      </c>
      <c r="N98" s="103">
        <v>2</v>
      </c>
      <c r="O98" s="106" t="s">
        <v>132</v>
      </c>
      <c r="P98" s="103">
        <v>1010203</v>
      </c>
      <c r="Q98" s="103">
        <v>140</v>
      </c>
      <c r="R98" s="103">
        <v>22</v>
      </c>
      <c r="S98" s="103">
        <v>1</v>
      </c>
      <c r="T98" s="108">
        <v>2021</v>
      </c>
      <c r="U98" s="108">
        <v>266</v>
      </c>
      <c r="V98" s="108">
        <v>0</v>
      </c>
      <c r="W98" s="103">
        <v>1268</v>
      </c>
      <c r="X98" s="104" t="s">
        <v>235</v>
      </c>
      <c r="Y98" s="281" t="s">
        <v>289</v>
      </c>
      <c r="Z98" s="281" t="s">
        <v>235</v>
      </c>
      <c r="AA98" s="282">
        <f>Z98-Y98</f>
        <v>-18</v>
      </c>
      <c r="AB98" s="283">
        <f>IF(AD98="SI",0,I98)</f>
        <v>550</v>
      </c>
      <c r="AC98" s="284">
        <f>AB98*AA98</f>
        <v>-9900</v>
      </c>
      <c r="AD98" s="285" t="s">
        <v>121</v>
      </c>
    </row>
    <row r="99" spans="1:30" ht="15">
      <c r="A99" s="103">
        <v>2021</v>
      </c>
      <c r="B99" s="103">
        <v>420</v>
      </c>
      <c r="C99" s="104" t="s">
        <v>235</v>
      </c>
      <c r="D99" s="279" t="s">
        <v>332</v>
      </c>
      <c r="E99" s="104" t="s">
        <v>279</v>
      </c>
      <c r="F99" s="107">
        <v>768.6</v>
      </c>
      <c r="G99" s="107">
        <v>138.6</v>
      </c>
      <c r="H99" s="102" t="s">
        <v>121</v>
      </c>
      <c r="I99" s="107">
        <f>IF(H99="SI",F99-G99,F99)</f>
        <v>768.6</v>
      </c>
      <c r="J99" s="280" t="s">
        <v>333</v>
      </c>
      <c r="K99" s="103">
        <v>2021</v>
      </c>
      <c r="L99" s="103">
        <v>4537</v>
      </c>
      <c r="M99" s="104" t="s">
        <v>301</v>
      </c>
      <c r="N99" s="103">
        <v>2</v>
      </c>
      <c r="O99" s="106" t="s">
        <v>132</v>
      </c>
      <c r="P99" s="103">
        <v>2010606</v>
      </c>
      <c r="Q99" s="103">
        <v>6280</v>
      </c>
      <c r="R99" s="103">
        <v>102</v>
      </c>
      <c r="S99" s="103">
        <v>1</v>
      </c>
      <c r="T99" s="108">
        <v>2021</v>
      </c>
      <c r="U99" s="108">
        <v>487</v>
      </c>
      <c r="V99" s="108">
        <v>0</v>
      </c>
      <c r="W99" s="103">
        <v>1269</v>
      </c>
      <c r="X99" s="104" t="s">
        <v>235</v>
      </c>
      <c r="Y99" s="281" t="s">
        <v>316</v>
      </c>
      <c r="Z99" s="281" t="s">
        <v>235</v>
      </c>
      <c r="AA99" s="282">
        <f>Z99-Y99</f>
        <v>-28</v>
      </c>
      <c r="AB99" s="283">
        <f>IF(AD99="SI",0,I99)</f>
        <v>768.6</v>
      </c>
      <c r="AC99" s="284">
        <f>AB99*AA99</f>
        <v>-21520.8</v>
      </c>
      <c r="AD99" s="285" t="s">
        <v>121</v>
      </c>
    </row>
    <row r="100" spans="1:30" ht="15">
      <c r="A100" s="103">
        <v>2021</v>
      </c>
      <c r="B100" s="103">
        <v>421</v>
      </c>
      <c r="C100" s="104" t="s">
        <v>235</v>
      </c>
      <c r="D100" s="279" t="s">
        <v>334</v>
      </c>
      <c r="E100" s="104" t="s">
        <v>220</v>
      </c>
      <c r="F100" s="107">
        <v>1100</v>
      </c>
      <c r="G100" s="107">
        <v>198.36</v>
      </c>
      <c r="H100" s="102" t="s">
        <v>116</v>
      </c>
      <c r="I100" s="107">
        <f>IF(H100="SI",F100-G100,F100)</f>
        <v>901.64</v>
      </c>
      <c r="J100" s="280" t="s">
        <v>335</v>
      </c>
      <c r="K100" s="103">
        <v>2021</v>
      </c>
      <c r="L100" s="103">
        <v>4543</v>
      </c>
      <c r="M100" s="104" t="s">
        <v>314</v>
      </c>
      <c r="N100" s="103">
        <v>2</v>
      </c>
      <c r="O100" s="106" t="s">
        <v>132</v>
      </c>
      <c r="P100" s="103">
        <v>1090603</v>
      </c>
      <c r="Q100" s="103">
        <v>3660</v>
      </c>
      <c r="R100" s="103">
        <v>72</v>
      </c>
      <c r="S100" s="103">
        <v>1</v>
      </c>
      <c r="T100" s="108">
        <v>2021</v>
      </c>
      <c r="U100" s="108">
        <v>351</v>
      </c>
      <c r="V100" s="108">
        <v>0</v>
      </c>
      <c r="W100" s="103">
        <v>1271</v>
      </c>
      <c r="X100" s="104" t="s">
        <v>235</v>
      </c>
      <c r="Y100" s="281" t="s">
        <v>326</v>
      </c>
      <c r="Z100" s="281" t="s">
        <v>235</v>
      </c>
      <c r="AA100" s="282">
        <f>Z100-Y100</f>
        <v>-29</v>
      </c>
      <c r="AB100" s="283">
        <f>IF(AD100="SI",0,I100)</f>
        <v>901.64</v>
      </c>
      <c r="AC100" s="284">
        <f>AB100*AA100</f>
        <v>-26147.56</v>
      </c>
      <c r="AD100" s="285" t="s">
        <v>121</v>
      </c>
    </row>
    <row r="101" spans="1:30" ht="15">
      <c r="A101" s="103">
        <v>2021</v>
      </c>
      <c r="B101" s="103">
        <v>422</v>
      </c>
      <c r="C101" s="104" t="s">
        <v>235</v>
      </c>
      <c r="D101" s="279" t="s">
        <v>336</v>
      </c>
      <c r="E101" s="104" t="s">
        <v>220</v>
      </c>
      <c r="F101" s="107">
        <v>114.03</v>
      </c>
      <c r="G101" s="107">
        <v>10.36</v>
      </c>
      <c r="H101" s="102" t="s">
        <v>116</v>
      </c>
      <c r="I101" s="107">
        <f>IF(H101="SI",F101-G101,F101)</f>
        <v>103.67</v>
      </c>
      <c r="J101" s="280" t="s">
        <v>119</v>
      </c>
      <c r="K101" s="103">
        <v>2021</v>
      </c>
      <c r="L101" s="103">
        <v>4579</v>
      </c>
      <c r="M101" s="104" t="s">
        <v>314</v>
      </c>
      <c r="N101" s="103">
        <v>2</v>
      </c>
      <c r="O101" s="106" t="s">
        <v>132</v>
      </c>
      <c r="P101" s="103">
        <v>1010203</v>
      </c>
      <c r="Q101" s="103">
        <v>140</v>
      </c>
      <c r="R101" s="103">
        <v>22</v>
      </c>
      <c r="S101" s="103">
        <v>14</v>
      </c>
      <c r="T101" s="108">
        <v>2021</v>
      </c>
      <c r="U101" s="108">
        <v>244</v>
      </c>
      <c r="V101" s="108">
        <v>0</v>
      </c>
      <c r="W101" s="103">
        <v>1272</v>
      </c>
      <c r="X101" s="104" t="s">
        <v>235</v>
      </c>
      <c r="Y101" s="281" t="s">
        <v>326</v>
      </c>
      <c r="Z101" s="281" t="s">
        <v>235</v>
      </c>
      <c r="AA101" s="282">
        <f>Z101-Y101</f>
        <v>-29</v>
      </c>
      <c r="AB101" s="283">
        <f>IF(AD101="SI",0,I101)</f>
        <v>103.67</v>
      </c>
      <c r="AC101" s="284">
        <f>AB101*AA101</f>
        <v>-3006.43</v>
      </c>
      <c r="AD101" s="285" t="s">
        <v>121</v>
      </c>
    </row>
    <row r="102" spans="1:30" ht="15">
      <c r="A102" s="103">
        <v>2021</v>
      </c>
      <c r="B102" s="103">
        <v>422</v>
      </c>
      <c r="C102" s="104" t="s">
        <v>235</v>
      </c>
      <c r="D102" s="279" t="s">
        <v>336</v>
      </c>
      <c r="E102" s="104" t="s">
        <v>220</v>
      </c>
      <c r="F102" s="107">
        <v>129.87</v>
      </c>
      <c r="G102" s="107">
        <v>11.81</v>
      </c>
      <c r="H102" s="102" t="s">
        <v>116</v>
      </c>
      <c r="I102" s="107">
        <f>IF(H102="SI",F102-G102,F102)</f>
        <v>118.06</v>
      </c>
      <c r="J102" s="280" t="s">
        <v>137</v>
      </c>
      <c r="K102" s="103">
        <v>2021</v>
      </c>
      <c r="L102" s="103">
        <v>4579</v>
      </c>
      <c r="M102" s="104" t="s">
        <v>314</v>
      </c>
      <c r="N102" s="103">
        <v>2</v>
      </c>
      <c r="O102" s="106" t="s">
        <v>132</v>
      </c>
      <c r="P102" s="103">
        <v>1010503</v>
      </c>
      <c r="Q102" s="103">
        <v>470</v>
      </c>
      <c r="R102" s="103">
        <v>25</v>
      </c>
      <c r="S102" s="103">
        <v>10</v>
      </c>
      <c r="T102" s="108">
        <v>2021</v>
      </c>
      <c r="U102" s="108">
        <v>540</v>
      </c>
      <c r="V102" s="108">
        <v>0</v>
      </c>
      <c r="W102" s="103">
        <v>1282</v>
      </c>
      <c r="X102" s="104" t="s">
        <v>235</v>
      </c>
      <c r="Y102" s="281" t="s">
        <v>326</v>
      </c>
      <c r="Z102" s="281" t="s">
        <v>235</v>
      </c>
      <c r="AA102" s="282">
        <f>Z102-Y102</f>
        <v>-29</v>
      </c>
      <c r="AB102" s="283">
        <f>IF(AD102="SI",0,I102)</f>
        <v>118.06</v>
      </c>
      <c r="AC102" s="284">
        <f>AB102*AA102</f>
        <v>-3423.7400000000002</v>
      </c>
      <c r="AD102" s="285" t="s">
        <v>121</v>
      </c>
    </row>
    <row r="103" spans="1:30" ht="15">
      <c r="A103" s="103">
        <v>2021</v>
      </c>
      <c r="B103" s="103">
        <v>423</v>
      </c>
      <c r="C103" s="104" t="s">
        <v>235</v>
      </c>
      <c r="D103" s="279" t="s">
        <v>337</v>
      </c>
      <c r="E103" s="104" t="s">
        <v>220</v>
      </c>
      <c r="F103" s="107">
        <v>96.34</v>
      </c>
      <c r="G103" s="107">
        <v>8.76</v>
      </c>
      <c r="H103" s="102" t="s">
        <v>116</v>
      </c>
      <c r="I103" s="107">
        <f>IF(H103="SI",F103-G103,F103)</f>
        <v>87.58</v>
      </c>
      <c r="J103" s="280" t="s">
        <v>119</v>
      </c>
      <c r="K103" s="103">
        <v>2021</v>
      </c>
      <c r="L103" s="103">
        <v>4568</v>
      </c>
      <c r="M103" s="104" t="s">
        <v>314</v>
      </c>
      <c r="N103" s="103">
        <v>2</v>
      </c>
      <c r="O103" s="106" t="s">
        <v>132</v>
      </c>
      <c r="P103" s="103">
        <v>1010203</v>
      </c>
      <c r="Q103" s="103">
        <v>140</v>
      </c>
      <c r="R103" s="103">
        <v>22</v>
      </c>
      <c r="S103" s="103">
        <v>26</v>
      </c>
      <c r="T103" s="108">
        <v>2021</v>
      </c>
      <c r="U103" s="108">
        <v>251</v>
      </c>
      <c r="V103" s="108">
        <v>0</v>
      </c>
      <c r="W103" s="103">
        <v>1280</v>
      </c>
      <c r="X103" s="104" t="s">
        <v>235</v>
      </c>
      <c r="Y103" s="281" t="s">
        <v>326</v>
      </c>
      <c r="Z103" s="281" t="s">
        <v>235</v>
      </c>
      <c r="AA103" s="282">
        <f>Z103-Y103</f>
        <v>-29</v>
      </c>
      <c r="AB103" s="283">
        <f>IF(AD103="SI",0,I103)</f>
        <v>87.58</v>
      </c>
      <c r="AC103" s="284">
        <f>AB103*AA103</f>
        <v>-2539.82</v>
      </c>
      <c r="AD103" s="285" t="s">
        <v>121</v>
      </c>
    </row>
    <row r="104" spans="1:30" ht="15">
      <c r="A104" s="103">
        <v>2021</v>
      </c>
      <c r="B104" s="103">
        <v>424</v>
      </c>
      <c r="C104" s="104" t="s">
        <v>235</v>
      </c>
      <c r="D104" s="279" t="s">
        <v>338</v>
      </c>
      <c r="E104" s="104" t="s">
        <v>220</v>
      </c>
      <c r="F104" s="107">
        <v>56.71</v>
      </c>
      <c r="G104" s="107">
        <v>5.16</v>
      </c>
      <c r="H104" s="102" t="s">
        <v>116</v>
      </c>
      <c r="I104" s="107">
        <f>IF(H104="SI",F104-G104,F104)</f>
        <v>51.55</v>
      </c>
      <c r="J104" s="280" t="s">
        <v>119</v>
      </c>
      <c r="K104" s="103">
        <v>2021</v>
      </c>
      <c r="L104" s="103">
        <v>4558</v>
      </c>
      <c r="M104" s="104" t="s">
        <v>314</v>
      </c>
      <c r="N104" s="103">
        <v>2</v>
      </c>
      <c r="O104" s="106" t="s">
        <v>132</v>
      </c>
      <c r="P104" s="103">
        <v>1080103</v>
      </c>
      <c r="Q104" s="103">
        <v>2780</v>
      </c>
      <c r="R104" s="103">
        <v>66</v>
      </c>
      <c r="S104" s="103">
        <v>4</v>
      </c>
      <c r="T104" s="108">
        <v>2021</v>
      </c>
      <c r="U104" s="108">
        <v>250</v>
      </c>
      <c r="V104" s="108">
        <v>0</v>
      </c>
      <c r="W104" s="103">
        <v>1284</v>
      </c>
      <c r="X104" s="104" t="s">
        <v>235</v>
      </c>
      <c r="Y104" s="281" t="s">
        <v>326</v>
      </c>
      <c r="Z104" s="281" t="s">
        <v>235</v>
      </c>
      <c r="AA104" s="282">
        <f>Z104-Y104</f>
        <v>-29</v>
      </c>
      <c r="AB104" s="283">
        <f>IF(AD104="SI",0,I104)</f>
        <v>51.55</v>
      </c>
      <c r="AC104" s="284">
        <f>AB104*AA104</f>
        <v>-1494.9499999999998</v>
      </c>
      <c r="AD104" s="285" t="s">
        <v>121</v>
      </c>
    </row>
    <row r="105" spans="1:30" ht="15">
      <c r="A105" s="103">
        <v>2021</v>
      </c>
      <c r="B105" s="103">
        <v>425</v>
      </c>
      <c r="C105" s="104" t="s">
        <v>235</v>
      </c>
      <c r="D105" s="279" t="s">
        <v>339</v>
      </c>
      <c r="E105" s="104" t="s">
        <v>220</v>
      </c>
      <c r="F105" s="107">
        <v>89.89</v>
      </c>
      <c r="G105" s="107">
        <v>8.17</v>
      </c>
      <c r="H105" s="102" t="s">
        <v>116</v>
      </c>
      <c r="I105" s="107">
        <f>IF(H105="SI",F105-G105,F105)</f>
        <v>81.72</v>
      </c>
      <c r="J105" s="280" t="s">
        <v>119</v>
      </c>
      <c r="K105" s="103">
        <v>2021</v>
      </c>
      <c r="L105" s="103">
        <v>4560</v>
      </c>
      <c r="M105" s="104" t="s">
        <v>314</v>
      </c>
      <c r="N105" s="103">
        <v>2</v>
      </c>
      <c r="O105" s="106" t="s">
        <v>132</v>
      </c>
      <c r="P105" s="103">
        <v>1010203</v>
      </c>
      <c r="Q105" s="103">
        <v>140</v>
      </c>
      <c r="R105" s="103">
        <v>22</v>
      </c>
      <c r="S105" s="103">
        <v>26</v>
      </c>
      <c r="T105" s="108">
        <v>2021</v>
      </c>
      <c r="U105" s="108">
        <v>251</v>
      </c>
      <c r="V105" s="108">
        <v>0</v>
      </c>
      <c r="W105" s="103">
        <v>1280</v>
      </c>
      <c r="X105" s="104" t="s">
        <v>235</v>
      </c>
      <c r="Y105" s="281" t="s">
        <v>326</v>
      </c>
      <c r="Z105" s="281" t="s">
        <v>235</v>
      </c>
      <c r="AA105" s="282">
        <f>Z105-Y105</f>
        <v>-29</v>
      </c>
      <c r="AB105" s="283">
        <f>IF(AD105="SI",0,I105)</f>
        <v>81.72</v>
      </c>
      <c r="AC105" s="284">
        <f>AB105*AA105</f>
        <v>-2369.88</v>
      </c>
      <c r="AD105" s="285" t="s">
        <v>121</v>
      </c>
    </row>
    <row r="106" spans="1:30" ht="15">
      <c r="A106" s="103">
        <v>2021</v>
      </c>
      <c r="B106" s="103">
        <v>426</v>
      </c>
      <c r="C106" s="104" t="s">
        <v>235</v>
      </c>
      <c r="D106" s="279" t="s">
        <v>340</v>
      </c>
      <c r="E106" s="104" t="s">
        <v>220</v>
      </c>
      <c r="F106" s="107">
        <v>45.95</v>
      </c>
      <c r="G106" s="107">
        <v>4.18</v>
      </c>
      <c r="H106" s="102" t="s">
        <v>116</v>
      </c>
      <c r="I106" s="107">
        <f>IF(H106="SI",F106-G106,F106)</f>
        <v>41.77</v>
      </c>
      <c r="J106" s="280" t="s">
        <v>119</v>
      </c>
      <c r="K106" s="103">
        <v>2021</v>
      </c>
      <c r="L106" s="103">
        <v>4545</v>
      </c>
      <c r="M106" s="104" t="s">
        <v>314</v>
      </c>
      <c r="N106" s="103">
        <v>2</v>
      </c>
      <c r="O106" s="106" t="s">
        <v>132</v>
      </c>
      <c r="P106" s="103">
        <v>1010203</v>
      </c>
      <c r="Q106" s="103">
        <v>140</v>
      </c>
      <c r="R106" s="103">
        <v>22</v>
      </c>
      <c r="S106" s="103">
        <v>28</v>
      </c>
      <c r="T106" s="108">
        <v>2021</v>
      </c>
      <c r="U106" s="108">
        <v>262</v>
      </c>
      <c r="V106" s="108">
        <v>0</v>
      </c>
      <c r="W106" s="103">
        <v>1281</v>
      </c>
      <c r="X106" s="104" t="s">
        <v>235</v>
      </c>
      <c r="Y106" s="281" t="s">
        <v>326</v>
      </c>
      <c r="Z106" s="281" t="s">
        <v>235</v>
      </c>
      <c r="AA106" s="282">
        <f>Z106-Y106</f>
        <v>-29</v>
      </c>
      <c r="AB106" s="283">
        <f>IF(AD106="SI",0,I106)</f>
        <v>41.77</v>
      </c>
      <c r="AC106" s="284">
        <f>AB106*AA106</f>
        <v>-1211.3300000000002</v>
      </c>
      <c r="AD106" s="285" t="s">
        <v>121</v>
      </c>
    </row>
    <row r="107" spans="1:30" ht="15">
      <c r="A107" s="103">
        <v>2021</v>
      </c>
      <c r="B107" s="103">
        <v>427</v>
      </c>
      <c r="C107" s="104" t="s">
        <v>235</v>
      </c>
      <c r="D107" s="279" t="s">
        <v>341</v>
      </c>
      <c r="E107" s="104" t="s">
        <v>220</v>
      </c>
      <c r="F107" s="107">
        <v>39.08</v>
      </c>
      <c r="G107" s="107">
        <v>3.55</v>
      </c>
      <c r="H107" s="102" t="s">
        <v>116</v>
      </c>
      <c r="I107" s="107">
        <f>IF(H107="SI",F107-G107,F107)</f>
        <v>35.53</v>
      </c>
      <c r="J107" s="280" t="s">
        <v>119</v>
      </c>
      <c r="K107" s="103">
        <v>2021</v>
      </c>
      <c r="L107" s="103">
        <v>4541</v>
      </c>
      <c r="M107" s="104" t="s">
        <v>301</v>
      </c>
      <c r="N107" s="103">
        <v>2</v>
      </c>
      <c r="O107" s="106" t="s">
        <v>132</v>
      </c>
      <c r="P107" s="103">
        <v>1090403</v>
      </c>
      <c r="Q107" s="103">
        <v>3440</v>
      </c>
      <c r="R107" s="103">
        <v>70</v>
      </c>
      <c r="S107" s="103">
        <v>4</v>
      </c>
      <c r="T107" s="108">
        <v>2021</v>
      </c>
      <c r="U107" s="108">
        <v>252</v>
      </c>
      <c r="V107" s="108">
        <v>0</v>
      </c>
      <c r="W107" s="103">
        <v>1285</v>
      </c>
      <c r="X107" s="104" t="s">
        <v>235</v>
      </c>
      <c r="Y107" s="281" t="s">
        <v>316</v>
      </c>
      <c r="Z107" s="281" t="s">
        <v>235</v>
      </c>
      <c r="AA107" s="282">
        <f>Z107-Y107</f>
        <v>-28</v>
      </c>
      <c r="AB107" s="283">
        <f>IF(AD107="SI",0,I107)</f>
        <v>35.53</v>
      </c>
      <c r="AC107" s="284">
        <f>AB107*AA107</f>
        <v>-994.84</v>
      </c>
      <c r="AD107" s="285" t="s">
        <v>121</v>
      </c>
    </row>
    <row r="108" spans="1:30" ht="15">
      <c r="A108" s="103">
        <v>2021</v>
      </c>
      <c r="B108" s="103">
        <v>428</v>
      </c>
      <c r="C108" s="104" t="s">
        <v>235</v>
      </c>
      <c r="D108" s="279" t="s">
        <v>342</v>
      </c>
      <c r="E108" s="104" t="s">
        <v>220</v>
      </c>
      <c r="F108" s="107">
        <v>56.71</v>
      </c>
      <c r="G108" s="107">
        <v>5.16</v>
      </c>
      <c r="H108" s="102" t="s">
        <v>116</v>
      </c>
      <c r="I108" s="107">
        <f>IF(H108="SI",F108-G108,F108)</f>
        <v>51.55</v>
      </c>
      <c r="J108" s="280" t="s">
        <v>119</v>
      </c>
      <c r="K108" s="103">
        <v>2021</v>
      </c>
      <c r="L108" s="103">
        <v>4567</v>
      </c>
      <c r="M108" s="104" t="s">
        <v>314</v>
      </c>
      <c r="N108" s="103">
        <v>2</v>
      </c>
      <c r="O108" s="106" t="s">
        <v>132</v>
      </c>
      <c r="P108" s="103">
        <v>1010203</v>
      </c>
      <c r="Q108" s="103">
        <v>140</v>
      </c>
      <c r="R108" s="103">
        <v>22</v>
      </c>
      <c r="S108" s="103">
        <v>24</v>
      </c>
      <c r="T108" s="108">
        <v>2021</v>
      </c>
      <c r="U108" s="108">
        <v>253</v>
      </c>
      <c r="V108" s="108">
        <v>0</v>
      </c>
      <c r="W108" s="103">
        <v>1279</v>
      </c>
      <c r="X108" s="104" t="s">
        <v>235</v>
      </c>
      <c r="Y108" s="281" t="s">
        <v>326</v>
      </c>
      <c r="Z108" s="281" t="s">
        <v>235</v>
      </c>
      <c r="AA108" s="282">
        <f>Z108-Y108</f>
        <v>-29</v>
      </c>
      <c r="AB108" s="283">
        <f>IF(AD108="SI",0,I108)</f>
        <v>51.55</v>
      </c>
      <c r="AC108" s="284">
        <f>AB108*AA108</f>
        <v>-1494.9499999999998</v>
      </c>
      <c r="AD108" s="285" t="s">
        <v>121</v>
      </c>
    </row>
    <row r="109" spans="1:30" ht="15">
      <c r="A109" s="103">
        <v>2021</v>
      </c>
      <c r="B109" s="103">
        <v>429</v>
      </c>
      <c r="C109" s="104" t="s">
        <v>235</v>
      </c>
      <c r="D109" s="279" t="s">
        <v>343</v>
      </c>
      <c r="E109" s="104" t="s">
        <v>220</v>
      </c>
      <c r="F109" s="107">
        <v>60.93</v>
      </c>
      <c r="G109" s="107">
        <v>5.54</v>
      </c>
      <c r="H109" s="102" t="s">
        <v>116</v>
      </c>
      <c r="I109" s="107">
        <f>IF(H109="SI",F109-G109,F109)</f>
        <v>55.39</v>
      </c>
      <c r="J109" s="280" t="s">
        <v>119</v>
      </c>
      <c r="K109" s="103">
        <v>2021</v>
      </c>
      <c r="L109" s="103">
        <v>4566</v>
      </c>
      <c r="M109" s="104" t="s">
        <v>314</v>
      </c>
      <c r="N109" s="103">
        <v>2</v>
      </c>
      <c r="O109" s="106" t="s">
        <v>132</v>
      </c>
      <c r="P109" s="103">
        <v>1010203</v>
      </c>
      <c r="Q109" s="103">
        <v>140</v>
      </c>
      <c r="R109" s="103">
        <v>22</v>
      </c>
      <c r="S109" s="103">
        <v>16</v>
      </c>
      <c r="T109" s="108">
        <v>2021</v>
      </c>
      <c r="U109" s="108">
        <v>247</v>
      </c>
      <c r="V109" s="108">
        <v>0</v>
      </c>
      <c r="W109" s="103">
        <v>1274</v>
      </c>
      <c r="X109" s="104" t="s">
        <v>235</v>
      </c>
      <c r="Y109" s="281" t="s">
        <v>326</v>
      </c>
      <c r="Z109" s="281" t="s">
        <v>235</v>
      </c>
      <c r="AA109" s="282">
        <f>Z109-Y109</f>
        <v>-29</v>
      </c>
      <c r="AB109" s="283">
        <f>IF(AD109="SI",0,I109)</f>
        <v>55.39</v>
      </c>
      <c r="AC109" s="284">
        <f>AB109*AA109</f>
        <v>-1606.31</v>
      </c>
      <c r="AD109" s="285" t="s">
        <v>121</v>
      </c>
    </row>
    <row r="110" spans="1:30" ht="15">
      <c r="A110" s="103">
        <v>2021</v>
      </c>
      <c r="B110" s="103">
        <v>430</v>
      </c>
      <c r="C110" s="104" t="s">
        <v>235</v>
      </c>
      <c r="D110" s="279" t="s">
        <v>344</v>
      </c>
      <c r="E110" s="104" t="s">
        <v>220</v>
      </c>
      <c r="F110" s="107">
        <v>39.44</v>
      </c>
      <c r="G110" s="107">
        <v>3.59</v>
      </c>
      <c r="H110" s="102" t="s">
        <v>116</v>
      </c>
      <c r="I110" s="107">
        <f>IF(H110="SI",F110-G110,F110)</f>
        <v>35.849999999999994</v>
      </c>
      <c r="J110" s="280" t="s">
        <v>119</v>
      </c>
      <c r="K110" s="103">
        <v>2021</v>
      </c>
      <c r="L110" s="103">
        <v>4544</v>
      </c>
      <c r="M110" s="104" t="s">
        <v>314</v>
      </c>
      <c r="N110" s="103">
        <v>2</v>
      </c>
      <c r="O110" s="106" t="s">
        <v>132</v>
      </c>
      <c r="P110" s="103">
        <v>1080103</v>
      </c>
      <c r="Q110" s="103">
        <v>2780</v>
      </c>
      <c r="R110" s="103">
        <v>66</v>
      </c>
      <c r="S110" s="103">
        <v>4</v>
      </c>
      <c r="T110" s="108">
        <v>2021</v>
      </c>
      <c r="U110" s="108">
        <v>250</v>
      </c>
      <c r="V110" s="108">
        <v>0</v>
      </c>
      <c r="W110" s="103">
        <v>1284</v>
      </c>
      <c r="X110" s="104" t="s">
        <v>235</v>
      </c>
      <c r="Y110" s="281" t="s">
        <v>326</v>
      </c>
      <c r="Z110" s="281" t="s">
        <v>235</v>
      </c>
      <c r="AA110" s="282">
        <f>Z110-Y110</f>
        <v>-29</v>
      </c>
      <c r="AB110" s="283">
        <f>IF(AD110="SI",0,I110)</f>
        <v>35.849999999999994</v>
      </c>
      <c r="AC110" s="284">
        <f>AB110*AA110</f>
        <v>-1039.6499999999999</v>
      </c>
      <c r="AD110" s="285" t="s">
        <v>121</v>
      </c>
    </row>
    <row r="111" spans="1:30" ht="15">
      <c r="A111" s="103">
        <v>2021</v>
      </c>
      <c r="B111" s="103">
        <v>431</v>
      </c>
      <c r="C111" s="104" t="s">
        <v>235</v>
      </c>
      <c r="D111" s="279" t="s">
        <v>345</v>
      </c>
      <c r="E111" s="104" t="s">
        <v>220</v>
      </c>
      <c r="F111" s="107">
        <v>929.74</v>
      </c>
      <c r="G111" s="107">
        <v>84.52</v>
      </c>
      <c r="H111" s="102" t="s">
        <v>116</v>
      </c>
      <c r="I111" s="107">
        <f>IF(H111="SI",F111-G111,F111)</f>
        <v>845.22</v>
      </c>
      <c r="J111" s="280" t="s">
        <v>119</v>
      </c>
      <c r="K111" s="103">
        <v>2021</v>
      </c>
      <c r="L111" s="103">
        <v>4563</v>
      </c>
      <c r="M111" s="104" t="s">
        <v>314</v>
      </c>
      <c r="N111" s="103">
        <v>2</v>
      </c>
      <c r="O111" s="106" t="s">
        <v>132</v>
      </c>
      <c r="P111" s="103">
        <v>1010203</v>
      </c>
      <c r="Q111" s="103">
        <v>140</v>
      </c>
      <c r="R111" s="103">
        <v>22</v>
      </c>
      <c r="S111" s="103">
        <v>20</v>
      </c>
      <c r="T111" s="108">
        <v>2021</v>
      </c>
      <c r="U111" s="108">
        <v>259</v>
      </c>
      <c r="V111" s="108">
        <v>0</v>
      </c>
      <c r="W111" s="103">
        <v>1278</v>
      </c>
      <c r="X111" s="104" t="s">
        <v>235</v>
      </c>
      <c r="Y111" s="281" t="s">
        <v>326</v>
      </c>
      <c r="Z111" s="281" t="s">
        <v>235</v>
      </c>
      <c r="AA111" s="282">
        <f>Z111-Y111</f>
        <v>-29</v>
      </c>
      <c r="AB111" s="283">
        <f>IF(AD111="SI",0,I111)</f>
        <v>845.22</v>
      </c>
      <c r="AC111" s="284">
        <f>AB111*AA111</f>
        <v>-24511.38</v>
      </c>
      <c r="AD111" s="285" t="s">
        <v>121</v>
      </c>
    </row>
    <row r="112" spans="1:30" ht="15">
      <c r="A112" s="103">
        <v>2021</v>
      </c>
      <c r="B112" s="103">
        <v>431</v>
      </c>
      <c r="C112" s="104" t="s">
        <v>235</v>
      </c>
      <c r="D112" s="279" t="s">
        <v>345</v>
      </c>
      <c r="E112" s="104" t="s">
        <v>220</v>
      </c>
      <c r="F112" s="107">
        <v>9.17</v>
      </c>
      <c r="G112" s="107">
        <v>0.84</v>
      </c>
      <c r="H112" s="102" t="s">
        <v>116</v>
      </c>
      <c r="I112" s="107">
        <f>IF(H112="SI",F112-G112,F112)</f>
        <v>8.33</v>
      </c>
      <c r="J112" s="280" t="s">
        <v>137</v>
      </c>
      <c r="K112" s="103">
        <v>2021</v>
      </c>
      <c r="L112" s="103">
        <v>4563</v>
      </c>
      <c r="M112" s="104" t="s">
        <v>314</v>
      </c>
      <c r="N112" s="103">
        <v>2</v>
      </c>
      <c r="O112" s="106" t="s">
        <v>132</v>
      </c>
      <c r="P112" s="103">
        <v>1010503</v>
      </c>
      <c r="Q112" s="103">
        <v>470</v>
      </c>
      <c r="R112" s="103">
        <v>25</v>
      </c>
      <c r="S112" s="103">
        <v>10</v>
      </c>
      <c r="T112" s="108">
        <v>2021</v>
      </c>
      <c r="U112" s="108">
        <v>540</v>
      </c>
      <c r="V112" s="108">
        <v>0</v>
      </c>
      <c r="W112" s="103">
        <v>1282</v>
      </c>
      <c r="X112" s="104" t="s">
        <v>235</v>
      </c>
      <c r="Y112" s="281" t="s">
        <v>326</v>
      </c>
      <c r="Z112" s="281" t="s">
        <v>235</v>
      </c>
      <c r="AA112" s="282">
        <f>Z112-Y112</f>
        <v>-29</v>
      </c>
      <c r="AB112" s="283">
        <f>IF(AD112="SI",0,I112)</f>
        <v>8.33</v>
      </c>
      <c r="AC112" s="284">
        <f>AB112*AA112</f>
        <v>-241.57</v>
      </c>
      <c r="AD112" s="285" t="s">
        <v>121</v>
      </c>
    </row>
    <row r="113" spans="1:30" ht="15">
      <c r="A113" s="103">
        <v>2021</v>
      </c>
      <c r="B113" s="103">
        <v>432</v>
      </c>
      <c r="C113" s="104" t="s">
        <v>235</v>
      </c>
      <c r="D113" s="279" t="s">
        <v>346</v>
      </c>
      <c r="E113" s="104" t="s">
        <v>220</v>
      </c>
      <c r="F113" s="107">
        <v>56.71</v>
      </c>
      <c r="G113" s="107">
        <v>5.16</v>
      </c>
      <c r="H113" s="102" t="s">
        <v>116</v>
      </c>
      <c r="I113" s="107">
        <f>IF(H113="SI",F113-G113,F113)</f>
        <v>51.55</v>
      </c>
      <c r="J113" s="280" t="s">
        <v>119</v>
      </c>
      <c r="K113" s="103">
        <v>2021</v>
      </c>
      <c r="L113" s="103">
        <v>4565</v>
      </c>
      <c r="M113" s="104" t="s">
        <v>314</v>
      </c>
      <c r="N113" s="103">
        <v>2</v>
      </c>
      <c r="O113" s="106" t="s">
        <v>132</v>
      </c>
      <c r="P113" s="103">
        <v>1010203</v>
      </c>
      <c r="Q113" s="103">
        <v>140</v>
      </c>
      <c r="R113" s="103">
        <v>22</v>
      </c>
      <c r="S113" s="103">
        <v>18</v>
      </c>
      <c r="T113" s="108">
        <v>2021</v>
      </c>
      <c r="U113" s="108">
        <v>246</v>
      </c>
      <c r="V113" s="108">
        <v>0</v>
      </c>
      <c r="W113" s="103">
        <v>1276</v>
      </c>
      <c r="X113" s="104" t="s">
        <v>235</v>
      </c>
      <c r="Y113" s="281" t="s">
        <v>326</v>
      </c>
      <c r="Z113" s="281" t="s">
        <v>235</v>
      </c>
      <c r="AA113" s="282">
        <f>Z113-Y113</f>
        <v>-29</v>
      </c>
      <c r="AB113" s="283">
        <f>IF(AD113="SI",0,I113)</f>
        <v>51.55</v>
      </c>
      <c r="AC113" s="284">
        <f>AB113*AA113</f>
        <v>-1494.9499999999998</v>
      </c>
      <c r="AD113" s="285" t="s">
        <v>121</v>
      </c>
    </row>
    <row r="114" spans="1:30" ht="15">
      <c r="A114" s="103">
        <v>2021</v>
      </c>
      <c r="B114" s="103">
        <v>433</v>
      </c>
      <c r="C114" s="104" t="s">
        <v>235</v>
      </c>
      <c r="D114" s="279" t="s">
        <v>347</v>
      </c>
      <c r="E114" s="104" t="s">
        <v>220</v>
      </c>
      <c r="F114" s="107">
        <v>116.86</v>
      </c>
      <c r="G114" s="107">
        <v>10.62</v>
      </c>
      <c r="H114" s="102" t="s">
        <v>116</v>
      </c>
      <c r="I114" s="107">
        <f>IF(H114="SI",F114-G114,F114)</f>
        <v>106.24</v>
      </c>
      <c r="J114" s="280" t="s">
        <v>119</v>
      </c>
      <c r="K114" s="103">
        <v>2021</v>
      </c>
      <c r="L114" s="103">
        <v>4536</v>
      </c>
      <c r="M114" s="104" t="s">
        <v>301</v>
      </c>
      <c r="N114" s="103">
        <v>2</v>
      </c>
      <c r="O114" s="106" t="s">
        <v>132</v>
      </c>
      <c r="P114" s="103">
        <v>1010203</v>
      </c>
      <c r="Q114" s="103">
        <v>140</v>
      </c>
      <c r="R114" s="103">
        <v>22</v>
      </c>
      <c r="S114" s="103">
        <v>15</v>
      </c>
      <c r="T114" s="108">
        <v>2021</v>
      </c>
      <c r="U114" s="108">
        <v>245</v>
      </c>
      <c r="V114" s="108">
        <v>0</v>
      </c>
      <c r="W114" s="103">
        <v>1273</v>
      </c>
      <c r="X114" s="104" t="s">
        <v>235</v>
      </c>
      <c r="Y114" s="281" t="s">
        <v>316</v>
      </c>
      <c r="Z114" s="281" t="s">
        <v>235</v>
      </c>
      <c r="AA114" s="282">
        <f>Z114-Y114</f>
        <v>-28</v>
      </c>
      <c r="AB114" s="283">
        <f>IF(AD114="SI",0,I114)</f>
        <v>106.24</v>
      </c>
      <c r="AC114" s="284">
        <f>AB114*AA114</f>
        <v>-2974.72</v>
      </c>
      <c r="AD114" s="285" t="s">
        <v>121</v>
      </c>
    </row>
    <row r="115" spans="1:30" ht="15">
      <c r="A115" s="103">
        <v>2021</v>
      </c>
      <c r="B115" s="103">
        <v>434</v>
      </c>
      <c r="C115" s="104" t="s">
        <v>235</v>
      </c>
      <c r="D115" s="279" t="s">
        <v>348</v>
      </c>
      <c r="E115" s="104" t="s">
        <v>220</v>
      </c>
      <c r="F115" s="107">
        <v>38.4</v>
      </c>
      <c r="G115" s="107">
        <v>3.49</v>
      </c>
      <c r="H115" s="102" t="s">
        <v>116</v>
      </c>
      <c r="I115" s="107">
        <f>IF(H115="SI",F115-G115,F115)</f>
        <v>34.91</v>
      </c>
      <c r="J115" s="280" t="s">
        <v>119</v>
      </c>
      <c r="K115" s="103">
        <v>2021</v>
      </c>
      <c r="L115" s="103">
        <v>4547</v>
      </c>
      <c r="M115" s="104" t="s">
        <v>314</v>
      </c>
      <c r="N115" s="103">
        <v>2</v>
      </c>
      <c r="O115" s="106" t="s">
        <v>132</v>
      </c>
      <c r="P115" s="103">
        <v>1010203</v>
      </c>
      <c r="Q115" s="103">
        <v>140</v>
      </c>
      <c r="R115" s="103">
        <v>22</v>
      </c>
      <c r="S115" s="103">
        <v>15</v>
      </c>
      <c r="T115" s="108">
        <v>2021</v>
      </c>
      <c r="U115" s="108">
        <v>245</v>
      </c>
      <c r="V115" s="108">
        <v>0</v>
      </c>
      <c r="W115" s="103">
        <v>1273</v>
      </c>
      <c r="X115" s="104" t="s">
        <v>235</v>
      </c>
      <c r="Y115" s="281" t="s">
        <v>326</v>
      </c>
      <c r="Z115" s="281" t="s">
        <v>235</v>
      </c>
      <c r="AA115" s="282">
        <f>Z115-Y115</f>
        <v>-29</v>
      </c>
      <c r="AB115" s="283">
        <f>IF(AD115="SI",0,I115)</f>
        <v>34.91</v>
      </c>
      <c r="AC115" s="284">
        <f>AB115*AA115</f>
        <v>-1012.3899999999999</v>
      </c>
      <c r="AD115" s="285" t="s">
        <v>121</v>
      </c>
    </row>
    <row r="116" spans="1:30" ht="15">
      <c r="A116" s="103">
        <v>2021</v>
      </c>
      <c r="B116" s="103">
        <v>435</v>
      </c>
      <c r="C116" s="104" t="s">
        <v>235</v>
      </c>
      <c r="D116" s="279" t="s">
        <v>349</v>
      </c>
      <c r="E116" s="104" t="s">
        <v>220</v>
      </c>
      <c r="F116" s="107">
        <v>240.15</v>
      </c>
      <c r="G116" s="107">
        <v>21.83</v>
      </c>
      <c r="H116" s="102" t="s">
        <v>116</v>
      </c>
      <c r="I116" s="107">
        <f>IF(H116="SI",F116-G116,F116)</f>
        <v>218.32</v>
      </c>
      <c r="J116" s="280" t="s">
        <v>119</v>
      </c>
      <c r="K116" s="103">
        <v>2021</v>
      </c>
      <c r="L116" s="103">
        <v>4546</v>
      </c>
      <c r="M116" s="104" t="s">
        <v>314</v>
      </c>
      <c r="N116" s="103">
        <v>2</v>
      </c>
      <c r="O116" s="106" t="s">
        <v>132</v>
      </c>
      <c r="P116" s="103">
        <v>1010203</v>
      </c>
      <c r="Q116" s="103">
        <v>140</v>
      </c>
      <c r="R116" s="103">
        <v>22</v>
      </c>
      <c r="S116" s="103">
        <v>17</v>
      </c>
      <c r="T116" s="108">
        <v>2021</v>
      </c>
      <c r="U116" s="108">
        <v>248</v>
      </c>
      <c r="V116" s="108">
        <v>0</v>
      </c>
      <c r="W116" s="103">
        <v>1275</v>
      </c>
      <c r="X116" s="104" t="s">
        <v>235</v>
      </c>
      <c r="Y116" s="281" t="s">
        <v>326</v>
      </c>
      <c r="Z116" s="281" t="s">
        <v>235</v>
      </c>
      <c r="AA116" s="282">
        <f>Z116-Y116</f>
        <v>-29</v>
      </c>
      <c r="AB116" s="283">
        <f>IF(AD116="SI",0,I116)</f>
        <v>218.32</v>
      </c>
      <c r="AC116" s="284">
        <f>AB116*AA116</f>
        <v>-6331.28</v>
      </c>
      <c r="AD116" s="285" t="s">
        <v>121</v>
      </c>
    </row>
    <row r="117" spans="1:30" ht="15">
      <c r="A117" s="103">
        <v>2021</v>
      </c>
      <c r="B117" s="103">
        <v>436</v>
      </c>
      <c r="C117" s="104" t="s">
        <v>235</v>
      </c>
      <c r="D117" s="279" t="s">
        <v>350</v>
      </c>
      <c r="E117" s="104" t="s">
        <v>220</v>
      </c>
      <c r="F117" s="107">
        <v>40.12</v>
      </c>
      <c r="G117" s="107">
        <v>3.65</v>
      </c>
      <c r="H117" s="102" t="s">
        <v>116</v>
      </c>
      <c r="I117" s="107">
        <f>IF(H117="SI",F117-G117,F117)</f>
        <v>36.47</v>
      </c>
      <c r="J117" s="280" t="s">
        <v>119</v>
      </c>
      <c r="K117" s="103">
        <v>2021</v>
      </c>
      <c r="L117" s="103">
        <v>4564</v>
      </c>
      <c r="M117" s="104" t="s">
        <v>314</v>
      </c>
      <c r="N117" s="103">
        <v>2</v>
      </c>
      <c r="O117" s="106" t="s">
        <v>132</v>
      </c>
      <c r="P117" s="103">
        <v>1090403</v>
      </c>
      <c r="Q117" s="103">
        <v>3440</v>
      </c>
      <c r="R117" s="103">
        <v>70</v>
      </c>
      <c r="S117" s="103">
        <v>4</v>
      </c>
      <c r="T117" s="108">
        <v>2021</v>
      </c>
      <c r="U117" s="108">
        <v>252</v>
      </c>
      <c r="V117" s="108">
        <v>0</v>
      </c>
      <c r="W117" s="103">
        <v>1285</v>
      </c>
      <c r="X117" s="104" t="s">
        <v>235</v>
      </c>
      <c r="Y117" s="281" t="s">
        <v>326</v>
      </c>
      <c r="Z117" s="281" t="s">
        <v>235</v>
      </c>
      <c r="AA117" s="282">
        <f>Z117-Y117</f>
        <v>-29</v>
      </c>
      <c r="AB117" s="283">
        <f>IF(AD117="SI",0,I117)</f>
        <v>36.47</v>
      </c>
      <c r="AC117" s="284">
        <f>AB117*AA117</f>
        <v>-1057.6299999999999</v>
      </c>
      <c r="AD117" s="285" t="s">
        <v>121</v>
      </c>
    </row>
    <row r="118" spans="1:30" ht="15">
      <c r="A118" s="103">
        <v>2021</v>
      </c>
      <c r="B118" s="103">
        <v>437</v>
      </c>
      <c r="C118" s="104" t="s">
        <v>235</v>
      </c>
      <c r="D118" s="279" t="s">
        <v>351</v>
      </c>
      <c r="E118" s="104" t="s">
        <v>220</v>
      </c>
      <c r="F118" s="107">
        <v>57.21</v>
      </c>
      <c r="G118" s="107">
        <v>5.2</v>
      </c>
      <c r="H118" s="102" t="s">
        <v>116</v>
      </c>
      <c r="I118" s="107">
        <f>IF(H118="SI",F118-G118,F118)</f>
        <v>52.01</v>
      </c>
      <c r="J118" s="280" t="s">
        <v>119</v>
      </c>
      <c r="K118" s="103">
        <v>2021</v>
      </c>
      <c r="L118" s="103">
        <v>4539</v>
      </c>
      <c r="M118" s="104" t="s">
        <v>301</v>
      </c>
      <c r="N118" s="103">
        <v>2</v>
      </c>
      <c r="O118" s="106" t="s">
        <v>132</v>
      </c>
      <c r="P118" s="103">
        <v>1010203</v>
      </c>
      <c r="Q118" s="103">
        <v>140</v>
      </c>
      <c r="R118" s="103">
        <v>22</v>
      </c>
      <c r="S118" s="103">
        <v>15</v>
      </c>
      <c r="T118" s="108">
        <v>2021</v>
      </c>
      <c r="U118" s="108">
        <v>245</v>
      </c>
      <c r="V118" s="108">
        <v>0</v>
      </c>
      <c r="W118" s="103">
        <v>1273</v>
      </c>
      <c r="X118" s="104" t="s">
        <v>235</v>
      </c>
      <c r="Y118" s="281" t="s">
        <v>316</v>
      </c>
      <c r="Z118" s="281" t="s">
        <v>235</v>
      </c>
      <c r="AA118" s="282">
        <f>Z118-Y118</f>
        <v>-28</v>
      </c>
      <c r="AB118" s="283">
        <f>IF(AD118="SI",0,I118)</f>
        <v>52.01</v>
      </c>
      <c r="AC118" s="284">
        <f>AB118*AA118</f>
        <v>-1456.28</v>
      </c>
      <c r="AD118" s="285" t="s">
        <v>121</v>
      </c>
    </row>
    <row r="119" spans="1:30" ht="15">
      <c r="A119" s="103">
        <v>2021</v>
      </c>
      <c r="B119" s="103">
        <v>438</v>
      </c>
      <c r="C119" s="104" t="s">
        <v>235</v>
      </c>
      <c r="D119" s="279" t="s">
        <v>352</v>
      </c>
      <c r="E119" s="104" t="s">
        <v>220</v>
      </c>
      <c r="F119" s="107">
        <v>468.7</v>
      </c>
      <c r="G119" s="107">
        <v>42.61</v>
      </c>
      <c r="H119" s="102" t="s">
        <v>116</v>
      </c>
      <c r="I119" s="107">
        <f>IF(H119="SI",F119-G119,F119)</f>
        <v>426.09</v>
      </c>
      <c r="J119" s="280" t="s">
        <v>119</v>
      </c>
      <c r="K119" s="103">
        <v>2021</v>
      </c>
      <c r="L119" s="103">
        <v>4561</v>
      </c>
      <c r="M119" s="104" t="s">
        <v>314</v>
      </c>
      <c r="N119" s="103">
        <v>2</v>
      </c>
      <c r="O119" s="106" t="s">
        <v>132</v>
      </c>
      <c r="P119" s="103">
        <v>1040103</v>
      </c>
      <c r="Q119" s="103">
        <v>1460</v>
      </c>
      <c r="R119" s="103">
        <v>49</v>
      </c>
      <c r="S119" s="103">
        <v>9</v>
      </c>
      <c r="T119" s="108">
        <v>2021</v>
      </c>
      <c r="U119" s="108">
        <v>258</v>
      </c>
      <c r="V119" s="108">
        <v>0</v>
      </c>
      <c r="W119" s="103">
        <v>1283</v>
      </c>
      <c r="X119" s="104" t="s">
        <v>235</v>
      </c>
      <c r="Y119" s="281" t="s">
        <v>326</v>
      </c>
      <c r="Z119" s="281" t="s">
        <v>235</v>
      </c>
      <c r="AA119" s="282">
        <f>Z119-Y119</f>
        <v>-29</v>
      </c>
      <c r="AB119" s="283">
        <f>IF(AD119="SI",0,I119)</f>
        <v>426.09</v>
      </c>
      <c r="AC119" s="284">
        <f>AB119*AA119</f>
        <v>-12356.609999999999</v>
      </c>
      <c r="AD119" s="285" t="s">
        <v>121</v>
      </c>
    </row>
    <row r="120" spans="1:30" ht="15">
      <c r="A120" s="103">
        <v>2021</v>
      </c>
      <c r="B120" s="103">
        <v>439</v>
      </c>
      <c r="C120" s="104" t="s">
        <v>235</v>
      </c>
      <c r="D120" s="279" t="s">
        <v>353</v>
      </c>
      <c r="E120" s="104" t="s">
        <v>220</v>
      </c>
      <c r="F120" s="107">
        <v>59.93</v>
      </c>
      <c r="G120" s="107">
        <v>5.45</v>
      </c>
      <c r="H120" s="102" t="s">
        <v>116</v>
      </c>
      <c r="I120" s="107">
        <f>IF(H120="SI",F120-G120,F120)</f>
        <v>54.48</v>
      </c>
      <c r="J120" s="280" t="s">
        <v>119</v>
      </c>
      <c r="K120" s="103">
        <v>2021</v>
      </c>
      <c r="L120" s="103">
        <v>4562</v>
      </c>
      <c r="M120" s="104" t="s">
        <v>314</v>
      </c>
      <c r="N120" s="103">
        <v>2</v>
      </c>
      <c r="O120" s="106" t="s">
        <v>132</v>
      </c>
      <c r="P120" s="103">
        <v>1010203</v>
      </c>
      <c r="Q120" s="103">
        <v>140</v>
      </c>
      <c r="R120" s="103">
        <v>22</v>
      </c>
      <c r="S120" s="103">
        <v>19</v>
      </c>
      <c r="T120" s="108">
        <v>2021</v>
      </c>
      <c r="U120" s="108">
        <v>249</v>
      </c>
      <c r="V120" s="108">
        <v>0</v>
      </c>
      <c r="W120" s="103">
        <v>1277</v>
      </c>
      <c r="X120" s="104" t="s">
        <v>235</v>
      </c>
      <c r="Y120" s="281" t="s">
        <v>326</v>
      </c>
      <c r="Z120" s="281" t="s">
        <v>235</v>
      </c>
      <c r="AA120" s="282">
        <f>Z120-Y120</f>
        <v>-29</v>
      </c>
      <c r="AB120" s="283">
        <f>IF(AD120="SI",0,I120)</f>
        <v>54.48</v>
      </c>
      <c r="AC120" s="284">
        <f>AB120*AA120</f>
        <v>-1579.9199999999998</v>
      </c>
      <c r="AD120" s="285" t="s">
        <v>121</v>
      </c>
    </row>
    <row r="121" spans="1:30" ht="15">
      <c r="A121" s="103">
        <v>2021</v>
      </c>
      <c r="B121" s="103">
        <v>440</v>
      </c>
      <c r="C121" s="104" t="s">
        <v>354</v>
      </c>
      <c r="D121" s="279" t="s">
        <v>355</v>
      </c>
      <c r="E121" s="104" t="s">
        <v>356</v>
      </c>
      <c r="F121" s="107">
        <v>100</v>
      </c>
      <c r="G121" s="107">
        <v>0</v>
      </c>
      <c r="H121" s="102" t="s">
        <v>121</v>
      </c>
      <c r="I121" s="107">
        <f>IF(H121="SI",F121-G121,F121)</f>
        <v>100</v>
      </c>
      <c r="J121" s="280" t="s">
        <v>357</v>
      </c>
      <c r="K121" s="103">
        <v>2021</v>
      </c>
      <c r="L121" s="103">
        <v>4639</v>
      </c>
      <c r="M121" s="104" t="s">
        <v>247</v>
      </c>
      <c r="N121" s="103">
        <v>3</v>
      </c>
      <c r="O121" s="106" t="s">
        <v>175</v>
      </c>
      <c r="P121" s="103">
        <v>1010303</v>
      </c>
      <c r="Q121" s="103">
        <v>250</v>
      </c>
      <c r="R121" s="103">
        <v>27</v>
      </c>
      <c r="S121" s="103">
        <v>2</v>
      </c>
      <c r="T121" s="108">
        <v>2021</v>
      </c>
      <c r="U121" s="108">
        <v>448</v>
      </c>
      <c r="V121" s="108">
        <v>0</v>
      </c>
      <c r="W121" s="103">
        <v>1296</v>
      </c>
      <c r="X121" s="104" t="s">
        <v>354</v>
      </c>
      <c r="Y121" s="281" t="s">
        <v>358</v>
      </c>
      <c r="Z121" s="281" t="s">
        <v>354</v>
      </c>
      <c r="AA121" s="282">
        <f>Z121-Y121</f>
        <v>-26</v>
      </c>
      <c r="AB121" s="283">
        <f>IF(AD121="SI",0,I121)</f>
        <v>100</v>
      </c>
      <c r="AC121" s="284">
        <f>AB121*AA121</f>
        <v>-2600</v>
      </c>
      <c r="AD121" s="285" t="s">
        <v>121</v>
      </c>
    </row>
    <row r="122" spans="1:30" ht="15">
      <c r="A122" s="103"/>
      <c r="B122" s="103"/>
      <c r="C122" s="104"/>
      <c r="D122" s="279"/>
      <c r="E122" s="104"/>
      <c r="F122" s="107"/>
      <c r="G122" s="107"/>
      <c r="H122" s="102"/>
      <c r="I122" s="107"/>
      <c r="J122" s="280"/>
      <c r="K122" s="103"/>
      <c r="L122" s="103"/>
      <c r="M122" s="104"/>
      <c r="N122" s="103"/>
      <c r="O122" s="106"/>
      <c r="P122" s="103"/>
      <c r="Q122" s="103"/>
      <c r="R122" s="103"/>
      <c r="S122" s="103"/>
      <c r="T122" s="108"/>
      <c r="U122" s="108"/>
      <c r="V122" s="108"/>
      <c r="W122" s="103"/>
      <c r="X122" s="104"/>
      <c r="Y122" s="286"/>
      <c r="Z122" s="286"/>
      <c r="AA122" s="287"/>
      <c r="AB122" s="288"/>
      <c r="AC122" s="288"/>
      <c r="AD122" s="289"/>
    </row>
    <row r="123" spans="1:30" ht="15">
      <c r="A123" s="103"/>
      <c r="B123" s="103"/>
      <c r="C123" s="104"/>
      <c r="D123" s="279"/>
      <c r="E123" s="104"/>
      <c r="F123" s="107"/>
      <c r="G123" s="107"/>
      <c r="H123" s="102"/>
      <c r="I123" s="107"/>
      <c r="J123" s="280"/>
      <c r="K123" s="103"/>
      <c r="L123" s="103"/>
      <c r="M123" s="104"/>
      <c r="N123" s="103"/>
      <c r="O123" s="106"/>
      <c r="P123" s="103"/>
      <c r="Q123" s="103"/>
      <c r="R123" s="103"/>
      <c r="S123" s="103"/>
      <c r="T123" s="108"/>
      <c r="U123" s="108"/>
      <c r="V123" s="108"/>
      <c r="W123" s="103"/>
      <c r="X123" s="104"/>
      <c r="Y123" s="286"/>
      <c r="Z123" s="286"/>
      <c r="AA123" s="290" t="s">
        <v>359</v>
      </c>
      <c r="AB123" s="291">
        <f>SUM(AB8:AB121)</f>
        <v>182457.42</v>
      </c>
      <c r="AC123" s="291">
        <f>SUM(AC8:AC121)</f>
        <v>-2916428.17</v>
      </c>
      <c r="AD123" s="289"/>
    </row>
    <row r="124" spans="1:30" ht="15">
      <c r="A124" s="103"/>
      <c r="B124" s="103"/>
      <c r="C124" s="104"/>
      <c r="D124" s="279"/>
      <c r="E124" s="104"/>
      <c r="F124" s="107"/>
      <c r="G124" s="107"/>
      <c r="H124" s="102"/>
      <c r="I124" s="107"/>
      <c r="J124" s="280"/>
      <c r="K124" s="103"/>
      <c r="L124" s="103"/>
      <c r="M124" s="104"/>
      <c r="N124" s="103"/>
      <c r="O124" s="106"/>
      <c r="P124" s="103"/>
      <c r="Q124" s="103"/>
      <c r="R124" s="103"/>
      <c r="S124" s="103"/>
      <c r="T124" s="108"/>
      <c r="U124" s="108"/>
      <c r="V124" s="108"/>
      <c r="W124" s="103"/>
      <c r="X124" s="104"/>
      <c r="Y124" s="286"/>
      <c r="Z124" s="286"/>
      <c r="AA124" s="290" t="s">
        <v>360</v>
      </c>
      <c r="AB124" s="291"/>
      <c r="AC124" s="291">
        <f>IF(AB123&lt;&gt;0,AC123/AB123,0)</f>
        <v>-15.984157673609545</v>
      </c>
      <c r="AD124" s="289"/>
    </row>
    <row r="125" spans="3:29" ht="15">
      <c r="C125" s="102"/>
      <c r="D125" s="102"/>
      <c r="E125" s="102"/>
      <c r="F125" s="102"/>
      <c r="G125" s="102"/>
      <c r="H125" s="102"/>
      <c r="I125" s="102"/>
      <c r="M125" s="102"/>
      <c r="O125" s="102"/>
      <c r="X125" s="102"/>
      <c r="Y125" s="102"/>
      <c r="Z125" s="102"/>
      <c r="AB125" s="113"/>
      <c r="AC125" s="113"/>
    </row>
    <row r="126" spans="3:29" ht="15">
      <c r="C126" s="102"/>
      <c r="D126" s="102"/>
      <c r="E126" s="102"/>
      <c r="F126" s="102"/>
      <c r="G126" s="102"/>
      <c r="H126" s="102"/>
      <c r="I126" s="102"/>
      <c r="M126" s="102"/>
      <c r="O126" s="102"/>
      <c r="X126" s="102"/>
      <c r="Y126" s="102"/>
      <c r="Z126" s="102"/>
      <c r="AA126" s="102"/>
      <c r="AB126" s="102"/>
      <c r="AC126" s="113"/>
    </row>
    <row r="127" spans="3:29" ht="15">
      <c r="C127" s="102"/>
      <c r="D127" s="102"/>
      <c r="E127" s="102"/>
      <c r="F127" s="102"/>
      <c r="G127" s="102"/>
      <c r="H127" s="102"/>
      <c r="I127" s="102"/>
      <c r="M127" s="102"/>
      <c r="O127" s="102"/>
      <c r="X127" s="102"/>
      <c r="Y127" s="102"/>
      <c r="Z127" s="102"/>
      <c r="AA127" s="102"/>
      <c r="AB127" s="102"/>
      <c r="AC127" s="113"/>
    </row>
    <row r="128" spans="3:29" ht="15">
      <c r="C128" s="102"/>
      <c r="D128" s="102"/>
      <c r="E128" s="102"/>
      <c r="F128" s="102"/>
      <c r="G128" s="102"/>
      <c r="H128" s="102"/>
      <c r="I128" s="102"/>
      <c r="M128" s="102"/>
      <c r="O128" s="102"/>
      <c r="X128" s="102"/>
      <c r="Y128" s="102"/>
      <c r="Z128" s="102"/>
      <c r="AA128" s="102"/>
      <c r="AB128" s="102"/>
      <c r="AC128" s="113"/>
    </row>
    <row r="129" spans="3:29" ht="15">
      <c r="C129" s="102"/>
      <c r="D129" s="102"/>
      <c r="E129" s="102"/>
      <c r="F129" s="102"/>
      <c r="G129" s="102"/>
      <c r="H129" s="102"/>
      <c r="I129" s="102"/>
      <c r="M129" s="102"/>
      <c r="O129" s="102"/>
      <c r="X129" s="102"/>
      <c r="Y129" s="102"/>
      <c r="Z129" s="102"/>
      <c r="AA129" s="102"/>
      <c r="AB129" s="102"/>
      <c r="AC129" s="113"/>
    </row>
    <row r="130" spans="3:29" ht="15">
      <c r="C130" s="102"/>
      <c r="D130" s="102"/>
      <c r="E130" s="102"/>
      <c r="F130" s="102"/>
      <c r="G130" s="102"/>
      <c r="H130" s="102"/>
      <c r="I130" s="102"/>
      <c r="M130" s="102"/>
      <c r="O130" s="102"/>
      <c r="X130" s="102"/>
      <c r="Y130" s="102"/>
      <c r="Z130" s="102"/>
      <c r="AA130" s="102"/>
      <c r="AB130" s="102"/>
      <c r="AC130" s="113"/>
    </row>
    <row r="131" spans="3:29" ht="15">
      <c r="C131" s="102"/>
      <c r="D131" s="102"/>
      <c r="E131" s="102"/>
      <c r="F131" s="102"/>
      <c r="G131" s="102"/>
      <c r="H131" s="102"/>
      <c r="I131" s="102"/>
      <c r="M131" s="102"/>
      <c r="O131" s="102"/>
      <c r="X131" s="102"/>
      <c r="Y131" s="102"/>
      <c r="Z131" s="102"/>
      <c r="AA131" s="102"/>
      <c r="AB131" s="102"/>
      <c r="AC131" s="113"/>
    </row>
  </sheetData>
  <sheetProtection/>
  <mergeCells count="12">
    <mergeCell ref="A1:AD1"/>
    <mergeCell ref="A3:AD3"/>
    <mergeCell ref="Y4:AD4"/>
    <mergeCell ref="A5:C5"/>
    <mergeCell ref="D5:J5"/>
    <mergeCell ref="K5:M5"/>
    <mergeCell ref="N5:O5"/>
    <mergeCell ref="AE6:AG6"/>
    <mergeCell ref="P5:S5"/>
    <mergeCell ref="T5:V5"/>
    <mergeCell ref="W5:X5"/>
    <mergeCell ref="Y5:AD5"/>
  </mergeCells>
  <dataValidations count="1">
    <dataValidation type="list" allowBlank="1" showInputMessage="1" showErrorMessage="1" sqref="AD7:AD124 H7:H12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2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2" customWidth="1"/>
    <col min="8" max="8" width="5.7109375" style="102" customWidth="1"/>
    <col min="9" max="9" width="20.7109375" style="102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2" customWidth="1"/>
    <col min="14" max="16384" width="9.140625" style="102" customWidth="1"/>
  </cols>
  <sheetData>
    <row r="1" spans="1:13" s="85" customFormat="1" ht="22.5" customHeight="1">
      <c r="A1" s="241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13" s="92" customFormat="1" ht="15" customHeight="1">
      <c r="A2" s="86"/>
      <c r="B2" s="88"/>
      <c r="C2" s="89"/>
      <c r="D2" s="89"/>
      <c r="E2" s="124"/>
      <c r="F2" s="89"/>
      <c r="G2" s="87"/>
      <c r="H2" s="87"/>
      <c r="I2" s="87"/>
      <c r="J2" s="88"/>
      <c r="K2" s="21"/>
      <c r="L2" s="21"/>
      <c r="M2" s="174"/>
    </row>
    <row r="3" spans="1:13" s="85" customFormat="1" ht="22.5" customHeight="1">
      <c r="A3" s="249" t="s">
        <v>100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1"/>
    </row>
    <row r="4" spans="1:13" s="85" customFormat="1" ht="22.5" customHeight="1">
      <c r="A4" s="93"/>
      <c r="B4" s="96"/>
      <c r="C4" s="166"/>
      <c r="D4" s="166"/>
      <c r="E4" s="125"/>
      <c r="F4" s="166"/>
      <c r="J4" s="165"/>
      <c r="K4" s="152"/>
      <c r="L4" s="152"/>
      <c r="M4" s="151"/>
    </row>
    <row r="5" spans="1:15" s="85" customFormat="1" ht="32.25" customHeight="1">
      <c r="A5" s="244" t="s">
        <v>99</v>
      </c>
      <c r="B5" s="245"/>
      <c r="C5" s="173" t="s">
        <v>98</v>
      </c>
      <c r="D5" s="172"/>
      <c r="E5" s="171" t="str">
        <f>IF(OR(L13="SI",L15="SI"),"SI","NO")</f>
        <v>SI</v>
      </c>
      <c r="F5" s="148"/>
      <c r="G5" s="148"/>
      <c r="H5" s="148"/>
      <c r="I5" s="148"/>
      <c r="J5" s="148"/>
      <c r="K5" s="148"/>
      <c r="L5" s="148"/>
      <c r="M5" s="146"/>
      <c r="N5" s="230" t="s">
        <v>97</v>
      </c>
      <c r="O5" s="231"/>
    </row>
    <row r="6" spans="1:13" s="85" customFormat="1" ht="22.5" customHeight="1">
      <c r="A6" s="93"/>
      <c r="B6" s="96"/>
      <c r="C6" s="97"/>
      <c r="D6" s="166"/>
      <c r="E6" s="170"/>
      <c r="F6" s="166"/>
      <c r="J6" s="165"/>
      <c r="K6" s="152"/>
      <c r="L6" s="152"/>
      <c r="M6" s="151"/>
    </row>
    <row r="7" spans="1:16" s="85" customFormat="1" ht="22.5" customHeight="1">
      <c r="A7" s="234" t="s">
        <v>96</v>
      </c>
      <c r="B7" s="253"/>
      <c r="C7" s="150">
        <f>Debiti!G6</f>
        <v>0</v>
      </c>
      <c r="D7" s="148"/>
      <c r="E7" s="239" t="s">
        <v>110</v>
      </c>
      <c r="F7" s="240"/>
      <c r="G7" s="240"/>
      <c r="H7" s="92"/>
      <c r="I7" s="169"/>
      <c r="J7" s="168"/>
      <c r="K7" s="92"/>
      <c r="L7" s="159"/>
      <c r="M7" s="167"/>
      <c r="N7" s="230" t="s">
        <v>95</v>
      </c>
      <c r="O7" s="231"/>
      <c r="P7" s="231"/>
    </row>
    <row r="8" spans="1:13" s="85" customFormat="1" ht="22.5" customHeight="1">
      <c r="A8" s="93"/>
      <c r="B8" s="96"/>
      <c r="C8" s="97"/>
      <c r="D8" s="166"/>
      <c r="E8" s="125"/>
      <c r="F8" s="97"/>
      <c r="G8" s="94"/>
      <c r="J8" s="165"/>
      <c r="K8" s="152"/>
      <c r="L8" s="152"/>
      <c r="M8" s="151"/>
    </row>
    <row r="9" spans="1:13" s="85" customFormat="1" ht="22.5" customHeight="1">
      <c r="A9" s="246" t="s">
        <v>94</v>
      </c>
      <c r="B9" s="252"/>
      <c r="C9" s="160">
        <f>ElencoFatture!O6</f>
        <v>0</v>
      </c>
      <c r="D9" s="161"/>
      <c r="E9" s="246" t="s">
        <v>88</v>
      </c>
      <c r="F9" s="247" t="s">
        <v>93</v>
      </c>
      <c r="G9" s="164">
        <f>C9/100*5</f>
        <v>0</v>
      </c>
      <c r="J9" s="148"/>
      <c r="L9" s="148"/>
      <c r="M9" s="146"/>
    </row>
    <row r="10" spans="1:13" s="85" customFormat="1" ht="22.5" customHeight="1">
      <c r="A10" s="246" t="s">
        <v>92</v>
      </c>
      <c r="B10" s="247"/>
      <c r="C10" s="160">
        <f>ElencoFatture!O7</f>
        <v>0</v>
      </c>
      <c r="D10" s="161"/>
      <c r="E10" s="163"/>
      <c r="F10" s="163"/>
      <c r="G10" s="162"/>
      <c r="H10" s="148"/>
      <c r="I10" s="148"/>
      <c r="J10" s="148"/>
      <c r="K10" s="148"/>
      <c r="L10" s="148"/>
      <c r="M10" s="146"/>
    </row>
    <row r="11" spans="1:16" s="85" customFormat="1" ht="22.5" customHeight="1">
      <c r="A11" s="246" t="s">
        <v>91</v>
      </c>
      <c r="B11" s="248"/>
      <c r="C11" s="160">
        <f>ElencoFatture!O8</f>
        <v>0</v>
      </c>
      <c r="D11" s="161"/>
      <c r="E11" s="246" t="s">
        <v>88</v>
      </c>
      <c r="F11" s="252"/>
      <c r="G11" s="160">
        <f>C11/100*5</f>
        <v>0</v>
      </c>
      <c r="H11" s="148"/>
      <c r="I11" s="238"/>
      <c r="J11" s="238"/>
      <c r="K11" s="92"/>
      <c r="L11" s="159"/>
      <c r="M11" s="146"/>
      <c r="N11" s="230" t="s">
        <v>90</v>
      </c>
      <c r="O11" s="231"/>
      <c r="P11" s="231"/>
    </row>
    <row r="12" spans="1:13" s="85" customFormat="1" ht="22.5" customHeight="1">
      <c r="A12" s="157"/>
      <c r="B12" s="156"/>
      <c r="C12" s="154"/>
      <c r="D12" s="120"/>
      <c r="E12" s="155"/>
      <c r="F12" s="154"/>
      <c r="G12" s="153"/>
      <c r="I12" s="94"/>
      <c r="J12" s="96"/>
      <c r="K12" s="152"/>
      <c r="L12" s="95"/>
      <c r="M12" s="151"/>
    </row>
    <row r="13" spans="1:15" s="85" customFormat="1" ht="22.5" customHeight="1">
      <c r="A13" s="234" t="s">
        <v>89</v>
      </c>
      <c r="B13" s="235"/>
      <c r="C13" s="150">
        <f>C11</f>
        <v>0</v>
      </c>
      <c r="D13" s="158"/>
      <c r="E13" s="234" t="s">
        <v>88</v>
      </c>
      <c r="F13" s="235"/>
      <c r="G13" s="149">
        <f>C13/100*5</f>
        <v>0</v>
      </c>
      <c r="H13" s="148"/>
      <c r="I13" s="236" t="s">
        <v>87</v>
      </c>
      <c r="J13" s="237"/>
      <c r="L13" s="147" t="str">
        <f>IF(ROUND(C7,2)&lt;=ROUND(G13,2),"SI","NO")</f>
        <v>SI</v>
      </c>
      <c r="M13" s="146"/>
      <c r="N13" s="232" t="s">
        <v>86</v>
      </c>
      <c r="O13" s="233"/>
    </row>
    <row r="14" spans="1:13" s="85" customFormat="1" ht="22.5" customHeight="1">
      <c r="A14" s="157"/>
      <c r="B14" s="156"/>
      <c r="C14" s="154"/>
      <c r="D14" s="120"/>
      <c r="E14" s="155"/>
      <c r="F14" s="154"/>
      <c r="G14" s="153"/>
      <c r="I14" s="94"/>
      <c r="J14" s="96"/>
      <c r="K14" s="152"/>
      <c r="L14" s="95"/>
      <c r="M14" s="151"/>
    </row>
    <row r="15" spans="1:15" s="85" customFormat="1" ht="22.5" customHeight="1">
      <c r="A15" s="234" t="s">
        <v>85</v>
      </c>
      <c r="B15" s="253"/>
      <c r="C15" s="150">
        <v>0</v>
      </c>
      <c r="D15" s="92"/>
      <c r="E15" s="234" t="s">
        <v>84</v>
      </c>
      <c r="F15" s="235"/>
      <c r="G15" s="149">
        <f>IF(OR(C15=0,C15="0,00"),0,C7/C15)</f>
        <v>0</v>
      </c>
      <c r="H15" s="148"/>
      <c r="I15" s="236" t="s">
        <v>83</v>
      </c>
      <c r="J15" s="237"/>
      <c r="L15" s="147" t="str">
        <f>IF(G15&lt;=0.9,"SI","NO")</f>
        <v>SI</v>
      </c>
      <c r="M15" s="146"/>
      <c r="N15" s="232" t="s">
        <v>82</v>
      </c>
      <c r="O15" s="233"/>
    </row>
    <row r="16" spans="1:13" s="85" customFormat="1" ht="22.5" customHeight="1">
      <c r="A16" s="93"/>
      <c r="B16" s="96"/>
      <c r="C16" s="97"/>
      <c r="D16" s="97"/>
      <c r="E16" s="125"/>
      <c r="F16" s="97"/>
      <c r="G16" s="94"/>
      <c r="H16" s="94"/>
      <c r="I16" s="94"/>
      <c r="J16" s="96"/>
      <c r="K16" s="95"/>
      <c r="L16" s="95"/>
      <c r="M16" s="145"/>
    </row>
    <row r="17" spans="2:12" ht="15">
      <c r="B17" s="102"/>
      <c r="C17" s="102"/>
      <c r="D17" s="102"/>
      <c r="E17" s="102"/>
      <c r="F17" s="102"/>
      <c r="J17" s="102"/>
      <c r="K17" s="102"/>
      <c r="L17" s="102"/>
    </row>
    <row r="18" spans="1:13" ht="15">
      <c r="A18" s="255" t="s">
        <v>81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</row>
    <row r="19" spans="1:13" ht="15">
      <c r="A19" s="256" t="s">
        <v>80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</row>
    <row r="20" spans="1:13" ht="15">
      <c r="A20" s="254" t="s">
        <v>79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</row>
    <row r="21" spans="1:13" ht="15">
      <c r="A21" s="144" t="s">
        <v>78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1:13" ht="15">
      <c r="A22" s="254" t="s">
        <v>77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</row>
    <row r="23" spans="1:13" ht="15">
      <c r="A23" s="254" t="s">
        <v>76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</row>
    <row r="24" spans="1:13" ht="15">
      <c r="A24" s="254" t="s">
        <v>75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</row>
    <row r="25" spans="1:13" ht="15">
      <c r="A25" s="254" t="s">
        <v>74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spans="1:13" ht="15">
      <c r="A26" s="143" t="s">
        <v>73</v>
      </c>
      <c r="B26" s="140"/>
      <c r="C26" s="142"/>
      <c r="D26" s="142"/>
      <c r="E26" s="142"/>
      <c r="F26" s="142"/>
      <c r="G26" s="140"/>
      <c r="H26" s="140"/>
      <c r="I26" s="140"/>
      <c r="J26" s="140"/>
      <c r="K26" s="141"/>
      <c r="L26" s="141"/>
      <c r="M26" s="140"/>
    </row>
    <row r="27" ht="15">
      <c r="A27" s="139" t="s">
        <v>72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2" bestFit="1" customWidth="1"/>
    <col min="2" max="2" width="6.28125" style="102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2" customWidth="1"/>
    <col min="12" max="12" width="5.7109375" style="102" bestFit="1" customWidth="1"/>
    <col min="13" max="13" width="8.28125" style="102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2" hidden="1" customWidth="1"/>
    <col min="19" max="19" width="22.28125" style="115" hidden="1" customWidth="1"/>
    <col min="20" max="23" width="0" style="102" hidden="1" customWidth="1"/>
    <col min="24" max="24" width="5.7109375" style="102" hidden="1" customWidth="1"/>
    <col min="25" max="25" width="8.28125" style="102" hidden="1" customWidth="1"/>
    <col min="26" max="26" width="3.28125" style="102" hidden="1" customWidth="1"/>
    <col min="27" max="27" width="13.7109375" style="102" customWidth="1"/>
    <col min="28" max="28" width="14.00390625" style="114" customWidth="1"/>
    <col min="29" max="29" width="0" style="102" hidden="1" customWidth="1"/>
    <col min="30" max="16384" width="9.140625" style="102" customWidth="1"/>
  </cols>
  <sheetData>
    <row r="1" spans="1:28" s="85" customFormat="1" ht="22.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8" s="92" customFormat="1" ht="15" customHeight="1">
      <c r="A2" s="86"/>
      <c r="B2" s="87"/>
      <c r="C2" s="21"/>
      <c r="D2" s="88"/>
      <c r="E2" s="21"/>
      <c r="F2" s="88"/>
      <c r="G2" s="89"/>
      <c r="H2" s="89"/>
      <c r="I2" s="124"/>
      <c r="J2" s="89"/>
      <c r="K2" s="87"/>
      <c r="L2" s="87"/>
      <c r="M2" s="87"/>
      <c r="N2" s="21"/>
      <c r="O2" s="88"/>
      <c r="P2" s="21"/>
      <c r="Q2" s="21"/>
      <c r="R2" s="87"/>
      <c r="S2" s="88"/>
      <c r="T2" s="87"/>
      <c r="U2" s="87"/>
      <c r="V2" s="87"/>
      <c r="W2" s="87"/>
      <c r="X2" s="87"/>
      <c r="Y2" s="87"/>
      <c r="Z2" s="87"/>
      <c r="AA2" s="87"/>
      <c r="AB2" s="21"/>
    </row>
    <row r="3" spans="1:28" s="85" customFormat="1" ht="22.5" customHeight="1">
      <c r="A3" s="249" t="s">
        <v>69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60"/>
    </row>
    <row r="4" spans="1:28" s="85" customFormat="1" ht="22.5" customHeight="1">
      <c r="A4" s="9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23"/>
    </row>
    <row r="5" spans="1:28" s="85" customFormat="1" ht="22.5" customHeight="1">
      <c r="A5" s="244" t="s">
        <v>70</v>
      </c>
      <c r="B5" s="257"/>
      <c r="C5" s="257"/>
      <c r="D5" s="257"/>
      <c r="E5" s="257"/>
      <c r="F5" s="258"/>
      <c r="G5" s="133">
        <v>0</v>
      </c>
      <c r="H5" s="122"/>
      <c r="I5" s="122"/>
      <c r="J5" s="122"/>
      <c r="K5" s="122"/>
      <c r="L5" s="122"/>
      <c r="M5" s="122"/>
      <c r="N5" s="12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23"/>
    </row>
    <row r="6" spans="1:28" s="85" customFormat="1" ht="22.5" customHeight="1">
      <c r="A6" s="244" t="s">
        <v>71</v>
      </c>
      <c r="B6" s="257"/>
      <c r="C6" s="257"/>
      <c r="D6" s="257"/>
      <c r="E6" s="257"/>
      <c r="F6" s="257"/>
      <c r="G6" s="134">
        <v>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23"/>
    </row>
    <row r="7" spans="1:28" s="85" customFormat="1" ht="22.5" customHeight="1">
      <c r="A7" s="93"/>
      <c r="B7" s="94"/>
      <c r="C7" s="95"/>
      <c r="D7" s="96"/>
      <c r="E7" s="95"/>
      <c r="F7" s="96"/>
      <c r="G7" s="97"/>
      <c r="H7" s="97"/>
      <c r="I7" s="125"/>
      <c r="J7" s="97"/>
      <c r="K7" s="94"/>
      <c r="L7" s="94"/>
      <c r="M7" s="94"/>
      <c r="N7" s="95"/>
      <c r="O7" s="96"/>
      <c r="P7" s="95"/>
      <c r="Q7" s="95"/>
      <c r="R7" s="94"/>
      <c r="S7" s="96"/>
      <c r="T7" s="94"/>
      <c r="U7" s="94"/>
      <c r="V7" s="94"/>
      <c r="W7" s="94"/>
      <c r="X7" s="94"/>
      <c r="Y7" s="94"/>
      <c r="Z7" s="94"/>
      <c r="AA7" s="94"/>
      <c r="AB7" s="131"/>
    </row>
    <row r="8" spans="1:28" s="85" customFormat="1" ht="22.5" customHeight="1">
      <c r="A8" s="207" t="s">
        <v>14</v>
      </c>
      <c r="B8" s="217"/>
      <c r="C8" s="218"/>
      <c r="D8" s="207" t="s">
        <v>15</v>
      </c>
      <c r="E8" s="217"/>
      <c r="F8" s="217"/>
      <c r="G8" s="217"/>
      <c r="H8" s="217"/>
      <c r="I8" s="217"/>
      <c r="J8" s="217"/>
      <c r="K8" s="218"/>
      <c r="L8" s="207" t="s">
        <v>16</v>
      </c>
      <c r="M8" s="217"/>
      <c r="N8" s="218"/>
      <c r="O8" s="207" t="s">
        <v>1</v>
      </c>
      <c r="P8" s="217"/>
      <c r="Q8" s="217"/>
      <c r="R8" s="207" t="s">
        <v>17</v>
      </c>
      <c r="S8" s="218"/>
      <c r="T8" s="207" t="s">
        <v>18</v>
      </c>
      <c r="U8" s="217"/>
      <c r="V8" s="217"/>
      <c r="W8" s="218"/>
      <c r="X8" s="207" t="s">
        <v>19</v>
      </c>
      <c r="Y8" s="217"/>
      <c r="Z8" s="217"/>
      <c r="AA8" s="98" t="s">
        <v>47</v>
      </c>
      <c r="AB8" s="98" t="s">
        <v>68</v>
      </c>
    </row>
    <row r="9" spans="1:28" ht="36" customHeight="1">
      <c r="A9" s="99" t="s">
        <v>21</v>
      </c>
      <c r="B9" s="99" t="s">
        <v>22</v>
      </c>
      <c r="C9" s="129" t="s">
        <v>25</v>
      </c>
      <c r="D9" s="99" t="s">
        <v>24</v>
      </c>
      <c r="E9" s="100" t="s">
        <v>25</v>
      </c>
      <c r="F9" s="99" t="s">
        <v>26</v>
      </c>
      <c r="G9" s="126" t="s">
        <v>63</v>
      </c>
      <c r="H9" s="101" t="s">
        <v>64</v>
      </c>
      <c r="I9" s="127" t="s">
        <v>65</v>
      </c>
      <c r="J9" s="126" t="s">
        <v>66</v>
      </c>
      <c r="K9" s="99" t="s">
        <v>28</v>
      </c>
      <c r="L9" s="99" t="s">
        <v>21</v>
      </c>
      <c r="M9" s="99" t="s">
        <v>24</v>
      </c>
      <c r="N9" s="129" t="s">
        <v>25</v>
      </c>
      <c r="O9" s="99" t="s">
        <v>30</v>
      </c>
      <c r="P9" s="100" t="s">
        <v>31</v>
      </c>
      <c r="Q9" s="100" t="s">
        <v>32</v>
      </c>
      <c r="R9" s="99" t="s">
        <v>33</v>
      </c>
      <c r="S9" s="99" t="s">
        <v>26</v>
      </c>
      <c r="T9" s="99" t="s">
        <v>33</v>
      </c>
      <c r="U9" s="99" t="s">
        <v>34</v>
      </c>
      <c r="V9" s="99" t="s">
        <v>35</v>
      </c>
      <c r="W9" s="99" t="s">
        <v>36</v>
      </c>
      <c r="X9" s="99" t="s">
        <v>21</v>
      </c>
      <c r="Y9" s="99" t="s">
        <v>24</v>
      </c>
      <c r="Z9" s="99" t="s">
        <v>37</v>
      </c>
      <c r="AA9" s="99" t="s">
        <v>25</v>
      </c>
      <c r="AB9" s="130" t="s">
        <v>67</v>
      </c>
    </row>
    <row r="10" spans="1:28" ht="15">
      <c r="A10" s="103"/>
      <c r="B10" s="103"/>
      <c r="C10" s="104"/>
      <c r="D10" s="105"/>
      <c r="E10" s="104"/>
      <c r="F10" s="106"/>
      <c r="G10" s="107"/>
      <c r="H10" s="107"/>
      <c r="I10" s="128"/>
      <c r="J10" s="107"/>
      <c r="K10" s="103"/>
      <c r="L10" s="103"/>
      <c r="M10" s="103"/>
      <c r="N10" s="104"/>
      <c r="O10" s="106"/>
      <c r="P10" s="104"/>
      <c r="Q10" s="104"/>
      <c r="R10" s="103"/>
      <c r="S10" s="106"/>
      <c r="T10" s="103"/>
      <c r="U10" s="103"/>
      <c r="V10" s="103"/>
      <c r="W10" s="103"/>
      <c r="X10" s="108"/>
      <c r="Y10" s="108"/>
      <c r="Z10" s="108"/>
      <c r="AA10" s="109"/>
      <c r="AB10" s="104"/>
    </row>
    <row r="11" spans="3:28" ht="15">
      <c r="C11" s="102"/>
      <c r="D11" s="102"/>
      <c r="E11" s="102"/>
      <c r="F11" s="102"/>
      <c r="G11" s="102"/>
      <c r="H11" s="102"/>
      <c r="I11" s="102"/>
      <c r="J11" s="102"/>
      <c r="N11" s="102"/>
      <c r="O11" s="102"/>
      <c r="P11" s="102"/>
      <c r="Q11" s="102"/>
      <c r="S11" s="102"/>
      <c r="AB11" s="102"/>
    </row>
    <row r="12" spans="3:28" ht="15">
      <c r="C12" s="102"/>
      <c r="D12" s="102"/>
      <c r="E12" s="102"/>
      <c r="F12" s="102"/>
      <c r="G12" s="102"/>
      <c r="H12" s="102"/>
      <c r="I12" s="102"/>
      <c r="J12" s="102"/>
      <c r="N12" s="102"/>
      <c r="O12" s="102"/>
      <c r="P12" s="102"/>
      <c r="Q12" s="102"/>
      <c r="S12" s="102"/>
      <c r="AB12" s="102"/>
    </row>
    <row r="13" spans="3:28" ht="15">
      <c r="C13" s="102"/>
      <c r="D13" s="102"/>
      <c r="E13" s="102"/>
      <c r="F13" s="102"/>
      <c r="G13" s="102"/>
      <c r="H13" s="102"/>
      <c r="I13" s="102"/>
      <c r="J13" s="102"/>
      <c r="N13" s="102"/>
      <c r="O13" s="102"/>
      <c r="P13" s="102"/>
      <c r="Q13" s="102"/>
      <c r="S13" s="102"/>
      <c r="AB13" s="102"/>
    </row>
    <row r="14" spans="3:28" ht="15">
      <c r="C14" s="102"/>
      <c r="D14" s="102"/>
      <c r="E14" s="102"/>
      <c r="F14" s="102"/>
      <c r="G14" s="102"/>
      <c r="H14" s="102"/>
      <c r="I14" s="102"/>
      <c r="J14" s="102"/>
      <c r="N14" s="102"/>
      <c r="O14" s="102"/>
      <c r="P14" s="102"/>
      <c r="Q14" s="102"/>
      <c r="S14" s="102"/>
      <c r="AB14" s="102"/>
    </row>
    <row r="15" spans="3:28" ht="15">
      <c r="C15" s="102"/>
      <c r="D15" s="102"/>
      <c r="E15" s="102"/>
      <c r="F15" s="102"/>
      <c r="G15" s="102"/>
      <c r="H15" s="102"/>
      <c r="I15" s="102"/>
      <c r="J15" s="102"/>
      <c r="N15" s="102"/>
      <c r="O15" s="102"/>
      <c r="P15" s="102"/>
      <c r="Q15" s="102"/>
      <c r="S15" s="102"/>
      <c r="AB15" s="102"/>
    </row>
    <row r="16" spans="3:28" ht="15">
      <c r="C16" s="102"/>
      <c r="D16" s="102"/>
      <c r="E16" s="102"/>
      <c r="F16" s="102"/>
      <c r="G16" s="102"/>
      <c r="H16" s="102"/>
      <c r="I16" s="102"/>
      <c r="J16" s="102"/>
      <c r="N16" s="102"/>
      <c r="O16" s="102"/>
      <c r="P16" s="102"/>
      <c r="Q16" s="102"/>
      <c r="S16" s="102"/>
      <c r="AB16" s="102"/>
    </row>
    <row r="17" s="102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2" hidden="1" customWidth="1"/>
    <col min="2" max="2" width="10.28125" style="102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2" customWidth="1"/>
    <col min="13" max="16" width="12.140625" style="102" customWidth="1"/>
    <col min="17" max="16384" width="9.140625" style="102" customWidth="1"/>
  </cols>
  <sheetData>
    <row r="1" spans="1:17" s="85" customFormat="1" ht="22.5" customHeight="1">
      <c r="A1" s="223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138"/>
    </row>
    <row r="2" s="92" customFormat="1" ht="15" customHeight="1"/>
    <row r="3" spans="1:17" s="85" customFormat="1" ht="22.5" customHeight="1">
      <c r="A3" s="274" t="s">
        <v>109</v>
      </c>
      <c r="B3" s="274"/>
      <c r="C3" s="274"/>
      <c r="D3" s="274"/>
      <c r="E3" s="274"/>
      <c r="F3" s="274"/>
      <c r="G3" s="274"/>
      <c r="H3" s="274"/>
      <c r="I3" s="274"/>
      <c r="J3" s="275"/>
      <c r="K3" s="275"/>
      <c r="L3" s="275"/>
      <c r="M3" s="275"/>
      <c r="N3" s="275"/>
      <c r="O3" s="275"/>
      <c r="P3" s="275"/>
      <c r="Q3" s="137"/>
    </row>
    <row r="4" spans="1:17" s="85" customFormat="1" ht="15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3"/>
      <c r="Q4" s="137"/>
    </row>
    <row r="5" spans="1:17" s="85" customFormat="1" ht="22.5" customHeight="1">
      <c r="A5" s="261" t="s">
        <v>108</v>
      </c>
      <c r="B5" s="261"/>
      <c r="C5" s="261"/>
      <c r="D5" s="261"/>
      <c r="E5" s="261"/>
      <c r="F5" s="261"/>
      <c r="G5" s="261"/>
      <c r="H5" s="261"/>
      <c r="I5" s="262"/>
      <c r="J5" s="192" t="s">
        <v>107</v>
      </c>
      <c r="K5" s="136"/>
      <c r="L5" s="136"/>
      <c r="M5" s="136"/>
      <c r="N5" s="136"/>
      <c r="O5" s="136"/>
      <c r="P5" s="191"/>
      <c r="Q5" s="137"/>
    </row>
    <row r="6" spans="3:16" s="85" customFormat="1" ht="22.5" customHeight="1">
      <c r="C6" s="269" t="s">
        <v>94</v>
      </c>
      <c r="D6" s="270"/>
      <c r="E6" s="270"/>
      <c r="F6" s="270"/>
      <c r="G6" s="271"/>
      <c r="H6" s="185">
        <v>0</v>
      </c>
      <c r="I6" s="189"/>
      <c r="J6" s="267" t="s">
        <v>94</v>
      </c>
      <c r="K6" s="267"/>
      <c r="L6" s="267"/>
      <c r="M6" s="267"/>
      <c r="N6" s="268"/>
      <c r="O6" s="190">
        <v>0</v>
      </c>
      <c r="P6" s="189"/>
    </row>
    <row r="7" spans="3:16" s="85" customFormat="1" ht="22.5" customHeight="1">
      <c r="C7" s="269" t="s">
        <v>92</v>
      </c>
      <c r="D7" s="270"/>
      <c r="E7" s="270"/>
      <c r="F7" s="270"/>
      <c r="G7" s="186"/>
      <c r="H7" s="185">
        <v>0</v>
      </c>
      <c r="I7" s="187"/>
      <c r="J7" s="265" t="s">
        <v>92</v>
      </c>
      <c r="K7" s="265"/>
      <c r="L7" s="265"/>
      <c r="M7" s="265"/>
      <c r="N7" s="266"/>
      <c r="O7" s="188">
        <v>0</v>
      </c>
      <c r="P7" s="187"/>
    </row>
    <row r="8" spans="3:16" s="85" customFormat="1" ht="22.5" customHeight="1">
      <c r="C8" s="269" t="s">
        <v>91</v>
      </c>
      <c r="D8" s="270"/>
      <c r="E8" s="270"/>
      <c r="F8" s="270"/>
      <c r="G8" s="186"/>
      <c r="H8" s="185">
        <f>H6-H7</f>
        <v>0</v>
      </c>
      <c r="I8" s="183"/>
      <c r="J8" s="263" t="s">
        <v>91</v>
      </c>
      <c r="K8" s="263"/>
      <c r="L8" s="263"/>
      <c r="M8" s="263"/>
      <c r="N8" s="264"/>
      <c r="O8" s="184">
        <v>0</v>
      </c>
      <c r="P8" s="183"/>
    </row>
    <row r="9" spans="3:16" s="85" customFormat="1" ht="15">
      <c r="C9" s="182"/>
      <c r="D9" s="182"/>
      <c r="E9" s="182"/>
      <c r="F9" s="182"/>
      <c r="G9" s="181"/>
      <c r="H9" s="180"/>
      <c r="I9" s="153"/>
      <c r="J9" s="156"/>
      <c r="K9" s="156"/>
      <c r="L9" s="156"/>
      <c r="M9" s="156"/>
      <c r="N9" s="156"/>
      <c r="O9" s="179"/>
      <c r="P9" s="178"/>
    </row>
    <row r="10" spans="1:16" s="85" customFormat="1" ht="16.5" customHeight="1">
      <c r="A10" s="276" t="s">
        <v>106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8"/>
    </row>
    <row r="11" spans="1:16" s="85" customFormat="1" ht="22.5" customHeight="1">
      <c r="A11" s="207" t="s">
        <v>14</v>
      </c>
      <c r="B11" s="218"/>
      <c r="C11" s="207" t="s">
        <v>15</v>
      </c>
      <c r="D11" s="217"/>
      <c r="E11" s="217"/>
      <c r="F11" s="217"/>
      <c r="G11" s="217"/>
      <c r="H11" s="217"/>
      <c r="I11" s="218"/>
      <c r="J11" s="207" t="s">
        <v>1</v>
      </c>
      <c r="K11" s="218"/>
      <c r="L11" s="135"/>
      <c r="M11" s="207" t="s">
        <v>61</v>
      </c>
      <c r="N11" s="217"/>
      <c r="O11" s="217"/>
      <c r="P11" s="218"/>
    </row>
    <row r="12" spans="1:16" ht="36" customHeight="1">
      <c r="A12" s="99" t="s">
        <v>21</v>
      </c>
      <c r="B12" s="177" t="s">
        <v>105</v>
      </c>
      <c r="C12" s="99" t="s">
        <v>24</v>
      </c>
      <c r="D12" s="100" t="s">
        <v>25</v>
      </c>
      <c r="E12" s="176" t="s">
        <v>104</v>
      </c>
      <c r="F12" s="99" t="s">
        <v>26</v>
      </c>
      <c r="G12" s="99" t="s">
        <v>28</v>
      </c>
      <c r="H12" s="126" t="s">
        <v>63</v>
      </c>
      <c r="I12" s="101" t="s">
        <v>64</v>
      </c>
      <c r="J12" s="99" t="s">
        <v>30</v>
      </c>
      <c r="K12" s="99" t="s">
        <v>31</v>
      </c>
      <c r="L12" s="121" t="s">
        <v>103</v>
      </c>
      <c r="M12" s="119" t="s">
        <v>63</v>
      </c>
      <c r="N12" s="119" t="s">
        <v>102</v>
      </c>
      <c r="O12" s="119" t="s">
        <v>101</v>
      </c>
      <c r="P12" s="119" t="s">
        <v>62</v>
      </c>
    </row>
    <row r="13" spans="3:15" ht="15">
      <c r="C13" s="105"/>
      <c r="D13" s="104"/>
      <c r="E13" s="104"/>
      <c r="F13" s="106"/>
      <c r="G13" s="106"/>
      <c r="H13" s="107"/>
      <c r="I13" s="107"/>
      <c r="J13" s="106"/>
      <c r="K13" s="106"/>
      <c r="L13" s="104"/>
      <c r="M13" s="107"/>
      <c r="N13" s="107"/>
      <c r="O13" s="107"/>
    </row>
    <row r="14" spans="3:11" ht="15">
      <c r="C14" s="102"/>
      <c r="D14" s="102"/>
      <c r="E14" s="102"/>
      <c r="F14" s="102"/>
      <c r="G14" s="102"/>
      <c r="H14" s="102"/>
      <c r="I14" s="102"/>
      <c r="J14" s="102"/>
      <c r="K14" s="175"/>
    </row>
    <row r="15" spans="3:11" ht="15">
      <c r="C15" s="102"/>
      <c r="D15" s="102"/>
      <c r="E15" s="102"/>
      <c r="F15" s="102"/>
      <c r="G15" s="102"/>
      <c r="H15" s="102"/>
      <c r="I15" s="102"/>
      <c r="J15" s="102"/>
      <c r="K15" s="102"/>
    </row>
    <row r="16" spans="3:11" ht="15">
      <c r="C16" s="102"/>
      <c r="D16" s="102"/>
      <c r="E16" s="102"/>
      <c r="F16" s="102"/>
      <c r="G16" s="102"/>
      <c r="H16" s="102"/>
      <c r="I16" s="102"/>
      <c r="J16" s="102"/>
      <c r="K16" s="102"/>
    </row>
    <row r="17" s="102" customFormat="1" ht="15"/>
    <row r="18" s="102" customFormat="1" ht="15"/>
    <row r="19" s="102" customFormat="1" ht="15"/>
    <row r="20" s="102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Daniele Lai</cp:lastModifiedBy>
  <cp:lastPrinted>2015-01-23T09:39:52Z</cp:lastPrinted>
  <dcterms:created xsi:type="dcterms:W3CDTF">1996-11-05T10:16:36Z</dcterms:created>
  <dcterms:modified xsi:type="dcterms:W3CDTF">2022-05-05T17:37:40Z</dcterms:modified>
  <cp:category/>
  <cp:version/>
  <cp:contentType/>
  <cp:contentStatus/>
</cp:coreProperties>
</file>