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IndicatoreRiduzioneDebitoCR" sheetId="5" state="hidden" r:id="rId5"/>
    <sheet name="Debiti" sheetId="6" state="hidden" r:id="rId6"/>
    <sheet name="ElencoFatture" sheetId="7" state="hidden" r:id="rId7"/>
  </sheets>
  <definedNames>
    <definedName name="_xlnm.Print_Area" localSheetId="5">'Debiti'!$A$1:$AB$69</definedName>
    <definedName name="_xlnm.Print_Area" localSheetId="6">'ElencoFatture'!$C$1:$P$72</definedName>
    <definedName name="_xlnm.Print_Area" localSheetId="3">'FattureTempi'!$A$1:$U$161</definedName>
    <definedName name="_xlnm.Print_Area" localSheetId="4">'IndicatoreRiduzioneDebitoCR'!$A$1:$M$16</definedName>
  </definedNames>
  <calcPr fullCalcOnLoad="1"/>
</workbook>
</file>

<file path=xl/sharedStrings.xml><?xml version="1.0" encoding="utf-8"?>
<sst xmlns="http://schemas.openxmlformats.org/spreadsheetml/2006/main" count="1132" uniqueCount="314">
  <si>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</si>
  <si>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</si>
  <si>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</si>
  <si>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</si>
  <si>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</si>
  <si>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</si>
  <si>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</si>
  <si>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</si>
  <si>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</si>
  <si>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</si>
  <si>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</si>
  <si>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</si>
  <si>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</si>
  <si>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</si>
  <si>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</si>
  <si>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</si>
  <si>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</si>
  <si>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</si>
  <si>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</si>
  <si>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</si>
  <si>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</si>
  <si>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</si>
  <si>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</si>
  <si>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</si>
  <si>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</si>
  <si>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</si>
  <si>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</si>
  <si>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</si>
  <si>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</si>
  <si>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</si>
  <si>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</si>
  <si>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</si>
  <si>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</si>
  <si>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</si>
  <si>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</si>
  <si>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</si>
  <si>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</si>
  <si>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</si>
  <si>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</si>
  <si>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</si>
  <si>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</si>
  <si>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</si>
  <si>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</si>
  <si>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</si>
  <si>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</si>
  <si>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</si>
  <si>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</si>
  <si>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</si>
  <si>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</si>
  <si>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</si>
  <si>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</si>
  <si>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</si>
  <si>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</si>
  <si>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</si>
  <si>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</si>
  <si>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</si>
  <si>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</si>
  <si>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</si>
  <si>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</si>
  <si>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</si>
  <si>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</si>
  <si>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</si>
  <si>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</si>
  <si>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</si>
  <si>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</si>
  <si>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</si>
  <si>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</si>
  <si>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</si>
  <si>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</si>
  <si>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</si>
  <si>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</si>
  <si>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</si>
  <si>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</si>
  <si>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</si>
  <si>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</si>
  <si>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</si>
  <si>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</si>
  <si>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</si>
  <si>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</si>
  <si>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</si>
  <si>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</si>
  <si>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</si>
  <si>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</si>
  <si>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</si>
  <si>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</si>
  <si>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</si>
  <si>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</si>
  <si>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</si>
  <si>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</si>
  <si>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</si>
  <si>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</si>
  <si>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</si>
  <si>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</si>
  <si>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</si>
  <si>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</si>
  <si>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</si>
  <si>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</si>
  <si>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</si>
  <si>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</si>
  <si>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</si>
  <si>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</si>
  <si>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</si>
  <si>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</si>
  <si>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</si>
  <si>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</si>
  <si>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</si>
  <si>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</si>
  <si>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</si>
  <si>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</si>
  <si>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</si>
  <si>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</si>
  <si>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Turri</t>
  </si>
  <si>
    <t>Tempestività dei Pagamenti - Elenco Fatture Pagate - Periodo 01/07/2021 - 30/09/2021</t>
  </si>
  <si>
    <t>01/07/2021</t>
  </si>
  <si>
    <t>0002121491</t>
  </si>
  <si>
    <t>28/05/2021</t>
  </si>
  <si>
    <t>SI</t>
  </si>
  <si>
    <t>Z6D3094B14</t>
  </si>
  <si>
    <t>29/05/2021</t>
  </si>
  <si>
    <t/>
  </si>
  <si>
    <t>28/06/2021</t>
  </si>
  <si>
    <t>NO</t>
  </si>
  <si>
    <t>0002118238</t>
  </si>
  <si>
    <t>30/04/2021</t>
  </si>
  <si>
    <t>05/05/2021</t>
  </si>
  <si>
    <t>04/06/2021</t>
  </si>
  <si>
    <t>2021/3880/2</t>
  </si>
  <si>
    <t>11/06/2021</t>
  </si>
  <si>
    <t>Z3F30C0971</t>
  </si>
  <si>
    <t>16/06/2021</t>
  </si>
  <si>
    <t>16/07/2021</t>
  </si>
  <si>
    <t>05/07/2021</t>
  </si>
  <si>
    <t>FPA 48/21</t>
  </si>
  <si>
    <t>03/06/2021</t>
  </si>
  <si>
    <t>Z6D2FD8CF6</t>
  </si>
  <si>
    <t>31/07/2021</t>
  </si>
  <si>
    <t>2/2</t>
  </si>
  <si>
    <t>25/06/2021</t>
  </si>
  <si>
    <t>Z1E31BF724</t>
  </si>
  <si>
    <t>28/07/2021</t>
  </si>
  <si>
    <t>06/07/2021</t>
  </si>
  <si>
    <t>1/99</t>
  </si>
  <si>
    <t>30/06/2021</t>
  </si>
  <si>
    <t>ZB731D39C6</t>
  </si>
  <si>
    <t>02/07/2021</t>
  </si>
  <si>
    <t>01/08/2021</t>
  </si>
  <si>
    <t>15/07/2021</t>
  </si>
  <si>
    <t>113/PA</t>
  </si>
  <si>
    <t>Z2A30CD790</t>
  </si>
  <si>
    <t>05/08/2021</t>
  </si>
  <si>
    <t>FPA 52/21</t>
  </si>
  <si>
    <t>09/07/2021</t>
  </si>
  <si>
    <t>Z532D1F22E</t>
  </si>
  <si>
    <t>12/07/2021</t>
  </si>
  <si>
    <t>11/08/2021</t>
  </si>
  <si>
    <t>20/07/2021</t>
  </si>
  <si>
    <t>004144406093</t>
  </si>
  <si>
    <t>07/07/2021</t>
  </si>
  <si>
    <t>Z373055B4F</t>
  </si>
  <si>
    <t>08/07/2021</t>
  </si>
  <si>
    <t>07/08/2021</t>
  </si>
  <si>
    <t>004144406092</t>
  </si>
  <si>
    <t>004144406091</t>
  </si>
  <si>
    <t>004144406090</t>
  </si>
  <si>
    <t>004144406089</t>
  </si>
  <si>
    <t>004144406088</t>
  </si>
  <si>
    <t>004144406087</t>
  </si>
  <si>
    <t>004144406086</t>
  </si>
  <si>
    <t>004144406085</t>
  </si>
  <si>
    <t>004144406084</t>
  </si>
  <si>
    <t>004144406083</t>
  </si>
  <si>
    <t>004144406082</t>
  </si>
  <si>
    <t>26/07/2021</t>
  </si>
  <si>
    <t>A20020211000025523</t>
  </si>
  <si>
    <t>Z2B2C5EA88</t>
  </si>
  <si>
    <t>63/PA</t>
  </si>
  <si>
    <t>ZAE3178855</t>
  </si>
  <si>
    <t>000320/PA</t>
  </si>
  <si>
    <t>18/06/2021</t>
  </si>
  <si>
    <t>ZAE31F267C</t>
  </si>
  <si>
    <t>13/07/2021</t>
  </si>
  <si>
    <t>12/08/2021</t>
  </si>
  <si>
    <t>AS1888</t>
  </si>
  <si>
    <t>10/07/2021</t>
  </si>
  <si>
    <t>Z44325112C</t>
  </si>
  <si>
    <t>14/08/2021</t>
  </si>
  <si>
    <t>9/PA</t>
  </si>
  <si>
    <t>Z3E30C83BB</t>
  </si>
  <si>
    <t>23/07/2021</t>
  </si>
  <si>
    <t>22/08/2021</t>
  </si>
  <si>
    <t>84/E</t>
  </si>
  <si>
    <t>Z4B30D4768</t>
  </si>
  <si>
    <t>99/2021</t>
  </si>
  <si>
    <t>Z9A285F244</t>
  </si>
  <si>
    <t>005PA/2021</t>
  </si>
  <si>
    <t>Z312DA32C0</t>
  </si>
  <si>
    <t>27/07/2021</t>
  </si>
  <si>
    <t>26/08/2021</t>
  </si>
  <si>
    <t>004PA/2021</t>
  </si>
  <si>
    <t>30/07/2021</t>
  </si>
  <si>
    <t>FATTPA 122_21</t>
  </si>
  <si>
    <t>ZF927D42AD</t>
  </si>
  <si>
    <t>29/07/2021</t>
  </si>
  <si>
    <t>FATTPA 133_21</t>
  </si>
  <si>
    <t>Z8B2E1C0F6</t>
  </si>
  <si>
    <t>FATTPA 137_21</t>
  </si>
  <si>
    <t>FATTPA 138_21</t>
  </si>
  <si>
    <t>19/08/2021</t>
  </si>
  <si>
    <t>004158166644</t>
  </si>
  <si>
    <t>13/08/2021</t>
  </si>
  <si>
    <t>18/08/2021</t>
  </si>
  <si>
    <t>17/09/2021</t>
  </si>
  <si>
    <t>004158166643</t>
  </si>
  <si>
    <t>004158166642</t>
  </si>
  <si>
    <t>004154692032</t>
  </si>
  <si>
    <t>10/08/2021</t>
  </si>
  <si>
    <t>11/09/2021</t>
  </si>
  <si>
    <t>004154692031</t>
  </si>
  <si>
    <t>004151846491</t>
  </si>
  <si>
    <t>06/08/2021</t>
  </si>
  <si>
    <t>09/08/2021</t>
  </si>
  <si>
    <t>08/09/2021</t>
  </si>
  <si>
    <t>004151846490</t>
  </si>
  <si>
    <t>004151846489</t>
  </si>
  <si>
    <t>004151846488</t>
  </si>
  <si>
    <t>004151846487</t>
  </si>
  <si>
    <t>004151846486</t>
  </si>
  <si>
    <t>004152324542</t>
  </si>
  <si>
    <t>FATTPA 153_21</t>
  </si>
  <si>
    <t>05/09/2021</t>
  </si>
  <si>
    <t>PJ04215371</t>
  </si>
  <si>
    <t>ZC708D27DE</t>
  </si>
  <si>
    <t>04/08/2021</t>
  </si>
  <si>
    <t>03/09/2021</t>
  </si>
  <si>
    <t>227/2021</t>
  </si>
  <si>
    <t>02/08/2021</t>
  </si>
  <si>
    <t>Z8330A24CA</t>
  </si>
  <si>
    <t>4</t>
  </si>
  <si>
    <t>ZA231BF76C</t>
  </si>
  <si>
    <t>25/08/2021</t>
  </si>
  <si>
    <t>108/PA</t>
  </si>
  <si>
    <t>ZAF312CDB9</t>
  </si>
  <si>
    <t>AN14343466</t>
  </si>
  <si>
    <t>ZC32DA2819</t>
  </si>
  <si>
    <t>23/08/2021</t>
  </si>
  <si>
    <t>12</t>
  </si>
  <si>
    <t>Z4C324F2F9</t>
  </si>
  <si>
    <t>09/09/2021</t>
  </si>
  <si>
    <t>30/08/2021</t>
  </si>
  <si>
    <t>FATTPA 24_21</t>
  </si>
  <si>
    <t>Z432FBAEF0</t>
  </si>
  <si>
    <t>21/07/2021</t>
  </si>
  <si>
    <t>20/08/2021</t>
  </si>
  <si>
    <t>2</t>
  </si>
  <si>
    <t>17/05/2021</t>
  </si>
  <si>
    <t>18/05/2021</t>
  </si>
  <si>
    <t>17/06/2021</t>
  </si>
  <si>
    <t>26/05/2021</t>
  </si>
  <si>
    <t>1/001</t>
  </si>
  <si>
    <t>25/05/2021</t>
  </si>
  <si>
    <t>3 / a</t>
  </si>
  <si>
    <t>19/05/2021</t>
  </si>
  <si>
    <t>0150020210002504900</t>
  </si>
  <si>
    <t>22/09/2021</t>
  </si>
  <si>
    <t>0150020210002504800</t>
  </si>
  <si>
    <t>24/09/2021</t>
  </si>
  <si>
    <t>0150020210002504700</t>
  </si>
  <si>
    <t>0150020210002504600</t>
  </si>
  <si>
    <t>0150020210002497700</t>
  </si>
  <si>
    <t>0150020210002497600</t>
  </si>
  <si>
    <t>0150020210002497100</t>
  </si>
  <si>
    <t>0150020210002497000</t>
  </si>
  <si>
    <t>0150020210002496900</t>
  </si>
  <si>
    <t>0150020210002496800</t>
  </si>
  <si>
    <t>0150020210002496700</t>
  </si>
  <si>
    <t>0150020210002496600</t>
  </si>
  <si>
    <t>0150020210002494000</t>
  </si>
  <si>
    <t>0150020210002493900</t>
  </si>
  <si>
    <t>0150020210002493800</t>
  </si>
  <si>
    <t>15/09/2021</t>
  </si>
  <si>
    <t>004159482790</t>
  </si>
  <si>
    <t>10/09/2021</t>
  </si>
  <si>
    <t>10/10/2021</t>
  </si>
  <si>
    <t>004158972039</t>
  </si>
  <si>
    <t>07/09/2021</t>
  </si>
  <si>
    <t>08/10/2021</t>
  </si>
  <si>
    <t>004158972038</t>
  </si>
  <si>
    <t>09/10/2021</t>
  </si>
  <si>
    <t>004158972037</t>
  </si>
  <si>
    <t>004158972036</t>
  </si>
  <si>
    <t>004158972034</t>
  </si>
  <si>
    <t>004158972033</t>
  </si>
  <si>
    <t>004158972032</t>
  </si>
  <si>
    <t>004158972031</t>
  </si>
  <si>
    <t>004158972030</t>
  </si>
  <si>
    <t>004158972029</t>
  </si>
  <si>
    <t>004158972035</t>
  </si>
  <si>
    <t>P0016455</t>
  </si>
  <si>
    <t>Z2632FD507</t>
  </si>
  <si>
    <t>14/09/2021</t>
  </si>
  <si>
    <t>14/10/2021</t>
  </si>
  <si>
    <t>31/A</t>
  </si>
  <si>
    <t>Z0328F23DF</t>
  </si>
  <si>
    <t>16/09/2021</t>
  </si>
  <si>
    <t>16/10/2021</t>
  </si>
  <si>
    <t>29/09/2021</t>
  </si>
  <si>
    <t>32/A</t>
  </si>
  <si>
    <t>ZDF2E9C045</t>
  </si>
  <si>
    <t>30/09/2021</t>
  </si>
  <si>
    <t>09875/S</t>
  </si>
  <si>
    <t>31/08/2021</t>
  </si>
  <si>
    <t>Z2E32C4F31</t>
  </si>
  <si>
    <t>TOTALI FATTURE:</t>
  </si>
  <si>
    <t>IND. TEMPESTIVITA' FATTURE: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</si>
</sst>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2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3" borderId="22" xfId="48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4" borderId="22" xfId="48" applyNumberFormat="1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4" borderId="14" xfId="48" applyNumberFormat="1" applyFont="1" applyFill="1" applyBorder="1" applyAlignment="1" applyProtection="1">
      <alignment horizontal="center" vertical="center"/>
      <protection/>
    </xf>
    <xf numFmtId="0" fontId="17" fillId="34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8"/>
    </row>
    <row r="2" spans="1:12" s="62" customFormat="1" ht="22.5" customHeight="1">
      <c r="A2" s="209" t="s">
        <v>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1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2" t="s">
        <v>12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5" t="s">
        <v>55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8" t="s">
        <v>13</v>
      </c>
      <c r="AB4" s="213"/>
      <c r="AC4" s="213"/>
      <c r="AD4" s="213"/>
      <c r="AE4" s="213"/>
      <c r="AF4" s="213"/>
      <c r="AG4" s="219"/>
      <c r="AH4" s="32">
        <v>30</v>
      </c>
    </row>
    <row r="5" spans="1:34" s="15" customFormat="1" ht="22.5" customHeight="1">
      <c r="A5" s="215" t="s">
        <v>14</v>
      </c>
      <c r="B5" s="216"/>
      <c r="C5" s="217"/>
      <c r="D5" s="215" t="s">
        <v>15</v>
      </c>
      <c r="E5" s="216"/>
      <c r="F5" s="216"/>
      <c r="G5" s="216"/>
      <c r="H5" s="217"/>
      <c r="I5" s="215" t="s">
        <v>16</v>
      </c>
      <c r="J5" s="216"/>
      <c r="K5" s="217"/>
      <c r="L5" s="215" t="s">
        <v>1</v>
      </c>
      <c r="M5" s="216"/>
      <c r="N5" s="216"/>
      <c r="O5" s="215" t="s">
        <v>17</v>
      </c>
      <c r="P5" s="217"/>
      <c r="Q5" s="215" t="s">
        <v>18</v>
      </c>
      <c r="R5" s="216"/>
      <c r="S5" s="216"/>
      <c r="T5" s="217"/>
      <c r="U5" s="215" t="s">
        <v>19</v>
      </c>
      <c r="V5" s="216"/>
      <c r="W5" s="216"/>
      <c r="X5" s="58" t="s">
        <v>47</v>
      </c>
      <c r="Y5" s="215" t="s">
        <v>20</v>
      </c>
      <c r="Z5" s="217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6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6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09" t="s">
        <v>54</v>
      </c>
      <c r="B3" s="210"/>
      <c r="C3" s="210"/>
      <c r="D3" s="210"/>
      <c r="E3" s="210"/>
      <c r="F3" s="210"/>
      <c r="G3" s="210"/>
      <c r="H3" s="210"/>
      <c r="I3" s="210"/>
      <c r="J3" s="210"/>
      <c r="K3" s="225"/>
      <c r="L3" s="225"/>
      <c r="M3" s="225"/>
      <c r="N3" s="225"/>
      <c r="O3" s="225"/>
      <c r="P3" s="225"/>
      <c r="Q3" s="225"/>
      <c r="R3" s="226"/>
    </row>
    <row r="4" spans="1:18" ht="22.5" customHeight="1">
      <c r="A4" s="209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</row>
    <row r="5" spans="1:18" s="62" customFormat="1" ht="22.5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7" t="s">
        <v>13</v>
      </c>
      <c r="L5" s="228"/>
      <c r="M5" s="228"/>
      <c r="N5" s="228"/>
      <c r="O5" s="228"/>
      <c r="P5" s="228"/>
      <c r="Q5" s="229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9"/>
  <sheetViews>
    <sheetView showGridLines="0" tabSelected="1" zoomScalePageLayoutView="0" workbookViewId="0" topLeftCell="A1">
      <selection activeCell="M25" sqref="M25"/>
    </sheetView>
  </sheetViews>
  <sheetFormatPr defaultColWidth="9.140625" defaultRowHeight="12.75"/>
  <cols>
    <col min="1" max="1" width="5.7109375" style="102" bestFit="1" customWidth="1"/>
    <col min="2" max="2" width="6.28125" style="102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7" width="12.140625" style="116" customWidth="1"/>
    <col min="8" max="8" width="8.00390625" style="113" customWidth="1"/>
    <col min="9" max="9" width="12.140625" style="116" customWidth="1"/>
    <col min="10" max="10" width="14.8515625" style="102" customWidth="1"/>
    <col min="11" max="11" width="5.7109375" style="102" bestFit="1" customWidth="1"/>
    <col min="12" max="12" width="8.28125" style="102" bestFit="1" customWidth="1"/>
    <col min="13" max="13" width="10.7109375" style="114" bestFit="1" customWidth="1"/>
    <col min="14" max="14" width="8.28125" style="102" bestFit="1" customWidth="1"/>
    <col min="15" max="15" width="12.7109375" style="114" customWidth="1"/>
    <col min="16" max="16" width="14.00390625" style="114" customWidth="1"/>
    <col min="17" max="17" width="15.7109375" style="114" customWidth="1"/>
    <col min="18" max="18" width="15.7109375" style="112" customWidth="1"/>
    <col min="19" max="19" width="14.7109375" style="112" customWidth="1"/>
    <col min="20" max="20" width="16.140625" style="116" customWidth="1"/>
    <col min="21" max="21" width="15.421875" style="102" customWidth="1"/>
    <col min="22" max="23" width="9.140625" style="102" customWidth="1"/>
    <col min="24" max="24" width="19.00390625" style="102" customWidth="1"/>
    <col min="25" max="16384" width="9.140625" style="102" customWidth="1"/>
  </cols>
  <sheetData>
    <row r="1" spans="1:21" s="85" customFormat="1" ht="22.5" customHeight="1">
      <c r="A1" s="236" t="s">
        <v>111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8"/>
    </row>
    <row r="2" spans="1:20" s="92" customFormat="1" ht="15" customHeight="1">
      <c r="A2" s="86"/>
      <c r="B2" s="87"/>
      <c r="C2" s="21"/>
      <c r="D2" s="88"/>
      <c r="E2" s="21"/>
      <c r="F2" s="89"/>
      <c r="G2" s="89"/>
      <c r="H2" s="124"/>
      <c r="I2" s="89"/>
      <c r="J2" s="87"/>
      <c r="K2" s="87"/>
      <c r="L2" s="87"/>
      <c r="M2" s="21"/>
      <c r="N2" s="87"/>
      <c r="O2" s="21"/>
      <c r="P2" s="21"/>
      <c r="Q2" s="21"/>
      <c r="R2" s="90"/>
      <c r="S2" s="91"/>
      <c r="T2" s="120"/>
    </row>
    <row r="3" spans="1:21" s="85" customFormat="1" ht="22.5" customHeight="1">
      <c r="A3" s="220" t="s">
        <v>112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40"/>
    </row>
    <row r="4" spans="1:21" s="85" customFormat="1" ht="15" customHeight="1">
      <c r="A4" s="93"/>
      <c r="B4" s="94"/>
      <c r="C4" s="95"/>
      <c r="D4" s="96"/>
      <c r="E4" s="95"/>
      <c r="F4" s="97"/>
      <c r="G4" s="97"/>
      <c r="H4" s="125"/>
      <c r="I4" s="97"/>
      <c r="J4" s="94"/>
      <c r="K4" s="94"/>
      <c r="L4" s="94"/>
      <c r="M4" s="95"/>
      <c r="N4" s="94"/>
      <c r="O4" s="95"/>
      <c r="P4" s="218"/>
      <c r="Q4" s="241"/>
      <c r="R4" s="241"/>
      <c r="S4" s="241"/>
      <c r="T4" s="242"/>
      <c r="U4" s="235"/>
    </row>
    <row r="5" spans="1:21" s="85" customFormat="1" ht="22.5" customHeight="1">
      <c r="A5" s="220" t="s">
        <v>14</v>
      </c>
      <c r="B5" s="230"/>
      <c r="C5" s="231"/>
      <c r="D5" s="220" t="s">
        <v>15</v>
      </c>
      <c r="E5" s="230"/>
      <c r="F5" s="230"/>
      <c r="G5" s="230"/>
      <c r="H5" s="230"/>
      <c r="I5" s="230"/>
      <c r="J5" s="231"/>
      <c r="K5" s="220" t="s">
        <v>16</v>
      </c>
      <c r="L5" s="230"/>
      <c r="M5" s="231"/>
      <c r="N5" s="220" t="s">
        <v>20</v>
      </c>
      <c r="O5" s="231"/>
      <c r="P5" s="220" t="s">
        <v>61</v>
      </c>
      <c r="Q5" s="234"/>
      <c r="R5" s="234"/>
      <c r="S5" s="234"/>
      <c r="T5" s="234"/>
      <c r="U5" s="235"/>
    </row>
    <row r="6" spans="1:24" ht="36" customHeight="1">
      <c r="A6" s="99" t="s">
        <v>21</v>
      </c>
      <c r="B6" s="99" t="s">
        <v>22</v>
      </c>
      <c r="C6" s="52" t="s">
        <v>23</v>
      </c>
      <c r="D6" s="99" t="s">
        <v>24</v>
      </c>
      <c r="E6" s="100" t="s">
        <v>25</v>
      </c>
      <c r="F6" s="126" t="s">
        <v>63</v>
      </c>
      <c r="G6" s="101" t="s">
        <v>64</v>
      </c>
      <c r="H6" s="127" t="s">
        <v>65</v>
      </c>
      <c r="I6" s="126" t="s">
        <v>66</v>
      </c>
      <c r="J6" s="99" t="s">
        <v>28</v>
      </c>
      <c r="K6" s="99" t="s">
        <v>21</v>
      </c>
      <c r="L6" s="99" t="s">
        <v>24</v>
      </c>
      <c r="M6" s="52" t="s">
        <v>29</v>
      </c>
      <c r="N6" s="99" t="s">
        <v>24</v>
      </c>
      <c r="O6" s="52" t="s">
        <v>38</v>
      </c>
      <c r="P6" s="117" t="s">
        <v>56</v>
      </c>
      <c r="Q6" s="117" t="s">
        <v>57</v>
      </c>
      <c r="R6" s="117" t="s">
        <v>59</v>
      </c>
      <c r="S6" s="118" t="s">
        <v>58</v>
      </c>
      <c r="T6" s="121" t="s">
        <v>60</v>
      </c>
      <c r="U6" s="119" t="s">
        <v>62</v>
      </c>
      <c r="V6" s="232"/>
      <c r="W6" s="233"/>
      <c r="X6" s="233"/>
    </row>
    <row r="7" spans="1:20" ht="15">
      <c r="A7" s="103"/>
      <c r="B7" s="103"/>
      <c r="C7" s="104"/>
      <c r="D7" s="105"/>
      <c r="E7" s="104"/>
      <c r="F7" s="107"/>
      <c r="G7" s="107"/>
      <c r="H7" s="102"/>
      <c r="I7" s="107"/>
      <c r="J7" s="103"/>
      <c r="K7" s="103"/>
      <c r="L7" s="103"/>
      <c r="M7" s="104"/>
      <c r="N7" s="103"/>
      <c r="O7" s="104"/>
      <c r="P7" s="104"/>
      <c r="Q7" s="104"/>
      <c r="R7" s="110"/>
      <c r="S7" s="111"/>
      <c r="T7" s="107"/>
    </row>
    <row r="8" spans="1:21" ht="15">
      <c r="A8" s="103">
        <v>2021</v>
      </c>
      <c r="B8" s="103">
        <v>225</v>
      </c>
      <c r="C8" s="104" t="s">
        <v>113</v>
      </c>
      <c r="D8" s="193" t="s">
        <v>114</v>
      </c>
      <c r="E8" s="104" t="s">
        <v>115</v>
      </c>
      <c r="F8" s="107">
        <v>91.5</v>
      </c>
      <c r="G8" s="107">
        <v>16.5</v>
      </c>
      <c r="H8" s="102" t="s">
        <v>116</v>
      </c>
      <c r="I8" s="107">
        <f aca="true" t="shared" si="0" ref="I8:I39">IF(H8="SI",F8-G8,F8)</f>
        <v>75</v>
      </c>
      <c r="J8" s="194" t="s">
        <v>117</v>
      </c>
      <c r="K8" s="103">
        <v>2021</v>
      </c>
      <c r="L8" s="103">
        <v>2104</v>
      </c>
      <c r="M8" s="104" t="s">
        <v>118</v>
      </c>
      <c r="N8" s="103">
        <v>584</v>
      </c>
      <c r="O8" s="104" t="s">
        <v>113</v>
      </c>
      <c r="P8" s="195" t="s">
        <v>120</v>
      </c>
      <c r="Q8" s="195" t="s">
        <v>113</v>
      </c>
      <c r="R8" s="196">
        <f aca="true" t="shared" si="1" ref="R8:R39">Q8-P8</f>
        <v>3</v>
      </c>
      <c r="S8" s="197">
        <f>IF(U8="SI",0,I8)</f>
        <v>75</v>
      </c>
      <c r="T8" s="198">
        <f aca="true" t="shared" si="2" ref="T8:T39">S8*R8</f>
        <v>225</v>
      </c>
      <c r="U8" s="199" t="s">
        <v>121</v>
      </c>
    </row>
    <row r="9" spans="1:21" ht="15">
      <c r="A9" s="103">
        <v>2021</v>
      </c>
      <c r="B9" s="103">
        <v>226</v>
      </c>
      <c r="C9" s="104" t="s">
        <v>113</v>
      </c>
      <c r="D9" s="193" t="s">
        <v>122</v>
      </c>
      <c r="E9" s="104" t="s">
        <v>123</v>
      </c>
      <c r="F9" s="107">
        <v>91.5</v>
      </c>
      <c r="G9" s="107">
        <v>16.5</v>
      </c>
      <c r="H9" s="102" t="s">
        <v>116</v>
      </c>
      <c r="I9" s="107">
        <f t="shared" si="0"/>
        <v>75</v>
      </c>
      <c r="J9" s="194" t="s">
        <v>117</v>
      </c>
      <c r="K9" s="103">
        <v>2021</v>
      </c>
      <c r="L9" s="103">
        <v>1762</v>
      </c>
      <c r="M9" s="104" t="s">
        <v>124</v>
      </c>
      <c r="N9" s="103">
        <v>585</v>
      </c>
      <c r="O9" s="104" t="s">
        <v>113</v>
      </c>
      <c r="P9" s="195" t="s">
        <v>125</v>
      </c>
      <c r="Q9" s="195" t="s">
        <v>113</v>
      </c>
      <c r="R9" s="196">
        <f t="shared" si="1"/>
        <v>27</v>
      </c>
      <c r="S9" s="197">
        <f>IF(U9="SI",0,I9)</f>
        <v>75</v>
      </c>
      <c r="T9" s="198">
        <f t="shared" si="2"/>
        <v>2025</v>
      </c>
      <c r="U9" s="199" t="s">
        <v>121</v>
      </c>
    </row>
    <row r="10" spans="1:21" ht="15">
      <c r="A10" s="103">
        <v>2021</v>
      </c>
      <c r="B10" s="103">
        <v>227</v>
      </c>
      <c r="C10" s="104" t="s">
        <v>113</v>
      </c>
      <c r="D10" s="193" t="s">
        <v>126</v>
      </c>
      <c r="E10" s="104" t="s">
        <v>127</v>
      </c>
      <c r="F10" s="107">
        <v>1037</v>
      </c>
      <c r="G10" s="107">
        <v>187</v>
      </c>
      <c r="H10" s="102" t="s">
        <v>116</v>
      </c>
      <c r="I10" s="107">
        <f t="shared" si="0"/>
        <v>850</v>
      </c>
      <c r="J10" s="194" t="s">
        <v>128</v>
      </c>
      <c r="K10" s="103">
        <v>2021</v>
      </c>
      <c r="L10" s="103">
        <v>2313</v>
      </c>
      <c r="M10" s="104" t="s">
        <v>129</v>
      </c>
      <c r="N10" s="103">
        <v>586</v>
      </c>
      <c r="O10" s="104" t="s">
        <v>113</v>
      </c>
      <c r="P10" s="195" t="s">
        <v>130</v>
      </c>
      <c r="Q10" s="195" t="s">
        <v>113</v>
      </c>
      <c r="R10" s="196">
        <f t="shared" si="1"/>
        <v>-15</v>
      </c>
      <c r="S10" s="197">
        <f>IF(U10="SI",0,I10)</f>
        <v>850</v>
      </c>
      <c r="T10" s="198">
        <f t="shared" si="2"/>
        <v>-12750</v>
      </c>
      <c r="U10" s="199" t="s">
        <v>121</v>
      </c>
    </row>
    <row r="11" spans="1:21" ht="15">
      <c r="A11" s="103">
        <v>2021</v>
      </c>
      <c r="B11" s="103">
        <v>228</v>
      </c>
      <c r="C11" s="104" t="s">
        <v>131</v>
      </c>
      <c r="D11" s="193" t="s">
        <v>132</v>
      </c>
      <c r="E11" s="104" t="s">
        <v>133</v>
      </c>
      <c r="F11" s="107">
        <v>854</v>
      </c>
      <c r="G11" s="107">
        <v>154</v>
      </c>
      <c r="H11" s="102" t="s">
        <v>116</v>
      </c>
      <c r="I11" s="107">
        <f t="shared" si="0"/>
        <v>700</v>
      </c>
      <c r="J11" s="194" t="s">
        <v>134</v>
      </c>
      <c r="K11" s="103">
        <v>2021</v>
      </c>
      <c r="L11" s="103">
        <v>2460</v>
      </c>
      <c r="M11" s="104" t="s">
        <v>113</v>
      </c>
      <c r="N11" s="103">
        <v>589</v>
      </c>
      <c r="O11" s="104" t="s">
        <v>131</v>
      </c>
      <c r="P11" s="195" t="s">
        <v>135</v>
      </c>
      <c r="Q11" s="195" t="s">
        <v>131</v>
      </c>
      <c r="R11" s="196">
        <f t="shared" si="1"/>
        <v>-26</v>
      </c>
      <c r="S11" s="197">
        <f>IF(U11="SI",0,I11)</f>
        <v>700</v>
      </c>
      <c r="T11" s="198">
        <f t="shared" si="2"/>
        <v>-18200</v>
      </c>
      <c r="U11" s="199" t="s">
        <v>121</v>
      </c>
    </row>
    <row r="12" spans="1:21" ht="15">
      <c r="A12" s="103">
        <v>2021</v>
      </c>
      <c r="B12" s="103">
        <v>229</v>
      </c>
      <c r="C12" s="104" t="s">
        <v>131</v>
      </c>
      <c r="D12" s="193" t="s">
        <v>136</v>
      </c>
      <c r="E12" s="104" t="s">
        <v>137</v>
      </c>
      <c r="F12" s="107">
        <v>990</v>
      </c>
      <c r="G12" s="107">
        <v>0</v>
      </c>
      <c r="H12" s="102" t="s">
        <v>121</v>
      </c>
      <c r="I12" s="107">
        <f t="shared" si="0"/>
        <v>990</v>
      </c>
      <c r="J12" s="194" t="s">
        <v>138</v>
      </c>
      <c r="K12" s="103">
        <v>2021</v>
      </c>
      <c r="L12" s="103">
        <v>2414</v>
      </c>
      <c r="M12" s="104" t="s">
        <v>120</v>
      </c>
      <c r="N12" s="103">
        <v>590</v>
      </c>
      <c r="O12" s="104" t="s">
        <v>131</v>
      </c>
      <c r="P12" s="195" t="s">
        <v>139</v>
      </c>
      <c r="Q12" s="195" t="s">
        <v>131</v>
      </c>
      <c r="R12" s="196">
        <f t="shared" si="1"/>
        <v>-23</v>
      </c>
      <c r="S12" s="197">
        <f>IF(U12="SI",0,I12)</f>
        <v>990</v>
      </c>
      <c r="T12" s="198">
        <f t="shared" si="2"/>
        <v>-22770</v>
      </c>
      <c r="U12" s="199" t="s">
        <v>121</v>
      </c>
    </row>
    <row r="13" spans="1:21" ht="15">
      <c r="A13" s="103">
        <v>2021</v>
      </c>
      <c r="B13" s="103">
        <v>230</v>
      </c>
      <c r="C13" s="104" t="s">
        <v>140</v>
      </c>
      <c r="D13" s="193" t="s">
        <v>141</v>
      </c>
      <c r="E13" s="104" t="s">
        <v>142</v>
      </c>
      <c r="F13" s="107">
        <v>4916.88</v>
      </c>
      <c r="G13" s="107">
        <v>886.65</v>
      </c>
      <c r="H13" s="102" t="s">
        <v>116</v>
      </c>
      <c r="I13" s="107">
        <f t="shared" si="0"/>
        <v>4030.23</v>
      </c>
      <c r="J13" s="194" t="s">
        <v>143</v>
      </c>
      <c r="K13" s="103">
        <v>2021</v>
      </c>
      <c r="L13" s="103">
        <v>2484</v>
      </c>
      <c r="M13" s="104" t="s">
        <v>144</v>
      </c>
      <c r="N13" s="103">
        <v>591</v>
      </c>
      <c r="O13" s="104" t="s">
        <v>140</v>
      </c>
      <c r="P13" s="195" t="s">
        <v>145</v>
      </c>
      <c r="Q13" s="195" t="s">
        <v>140</v>
      </c>
      <c r="R13" s="196">
        <f t="shared" si="1"/>
        <v>-26</v>
      </c>
      <c r="S13" s="197">
        <f>IF(U13="SI",0,I13)</f>
        <v>4030.23</v>
      </c>
      <c r="T13" s="198">
        <f t="shared" si="2"/>
        <v>-104785.98</v>
      </c>
      <c r="U13" s="199" t="s">
        <v>121</v>
      </c>
    </row>
    <row r="14" spans="1:21" ht="15">
      <c r="A14" s="103">
        <v>2021</v>
      </c>
      <c r="B14" s="103">
        <v>231</v>
      </c>
      <c r="C14" s="104" t="s">
        <v>146</v>
      </c>
      <c r="D14" s="193" t="s">
        <v>147</v>
      </c>
      <c r="E14" s="104" t="s">
        <v>144</v>
      </c>
      <c r="F14" s="107">
        <v>1300</v>
      </c>
      <c r="G14" s="107">
        <v>61.9</v>
      </c>
      <c r="H14" s="102" t="s">
        <v>116</v>
      </c>
      <c r="I14" s="107">
        <f t="shared" si="0"/>
        <v>1238.1</v>
      </c>
      <c r="J14" s="194" t="s">
        <v>148</v>
      </c>
      <c r="K14" s="103">
        <v>2021</v>
      </c>
      <c r="L14" s="103">
        <v>2511</v>
      </c>
      <c r="M14" s="104" t="s">
        <v>140</v>
      </c>
      <c r="N14" s="103">
        <v>605</v>
      </c>
      <c r="O14" s="104" t="s">
        <v>146</v>
      </c>
      <c r="P14" s="195" t="s">
        <v>149</v>
      </c>
      <c r="Q14" s="195" t="s">
        <v>146</v>
      </c>
      <c r="R14" s="196">
        <f t="shared" si="1"/>
        <v>-21</v>
      </c>
      <c r="S14" s="197">
        <f>IF(U14="SI",0,I14)</f>
        <v>1238.1</v>
      </c>
      <c r="T14" s="198">
        <f t="shared" si="2"/>
        <v>-26000.1</v>
      </c>
      <c r="U14" s="199" t="s">
        <v>121</v>
      </c>
    </row>
    <row r="15" spans="1:21" ht="15">
      <c r="A15" s="103">
        <v>2021</v>
      </c>
      <c r="B15" s="103">
        <v>231</v>
      </c>
      <c r="C15" s="104" t="s">
        <v>146</v>
      </c>
      <c r="D15" s="193" t="s">
        <v>147</v>
      </c>
      <c r="E15" s="104" t="s">
        <v>144</v>
      </c>
      <c r="F15" s="107">
        <v>906.05</v>
      </c>
      <c r="G15" s="107">
        <v>43.15</v>
      </c>
      <c r="H15" s="102" t="s">
        <v>116</v>
      </c>
      <c r="I15" s="107">
        <f t="shared" si="0"/>
        <v>862.9</v>
      </c>
      <c r="J15" s="194" t="s">
        <v>148</v>
      </c>
      <c r="K15" s="103">
        <v>2021</v>
      </c>
      <c r="L15" s="103">
        <v>2511</v>
      </c>
      <c r="M15" s="104" t="s">
        <v>140</v>
      </c>
      <c r="N15" s="103">
        <v>604</v>
      </c>
      <c r="O15" s="104" t="s">
        <v>146</v>
      </c>
      <c r="P15" s="195" t="s">
        <v>149</v>
      </c>
      <c r="Q15" s="195" t="s">
        <v>146</v>
      </c>
      <c r="R15" s="196">
        <f t="shared" si="1"/>
        <v>-21</v>
      </c>
      <c r="S15" s="197">
        <f>IF(U15="SI",0,I15)</f>
        <v>862.9</v>
      </c>
      <c r="T15" s="198">
        <f t="shared" si="2"/>
        <v>-18120.899999999998</v>
      </c>
      <c r="U15" s="199" t="s">
        <v>121</v>
      </c>
    </row>
    <row r="16" spans="1:21" ht="15">
      <c r="A16" s="103">
        <v>2021</v>
      </c>
      <c r="B16" s="103">
        <v>232</v>
      </c>
      <c r="C16" s="104" t="s">
        <v>146</v>
      </c>
      <c r="D16" s="193" t="s">
        <v>150</v>
      </c>
      <c r="E16" s="104" t="s">
        <v>151</v>
      </c>
      <c r="F16" s="107">
        <v>1006.5</v>
      </c>
      <c r="G16" s="107">
        <v>181.5</v>
      </c>
      <c r="H16" s="102" t="s">
        <v>116</v>
      </c>
      <c r="I16" s="107">
        <f t="shared" si="0"/>
        <v>825</v>
      </c>
      <c r="J16" s="194" t="s">
        <v>152</v>
      </c>
      <c r="K16" s="103">
        <v>2021</v>
      </c>
      <c r="L16" s="103">
        <v>2602</v>
      </c>
      <c r="M16" s="104" t="s">
        <v>153</v>
      </c>
      <c r="N16" s="103">
        <v>610</v>
      </c>
      <c r="O16" s="104" t="s">
        <v>146</v>
      </c>
      <c r="P16" s="195" t="s">
        <v>154</v>
      </c>
      <c r="Q16" s="195" t="s">
        <v>146</v>
      </c>
      <c r="R16" s="196">
        <f t="shared" si="1"/>
        <v>-27</v>
      </c>
      <c r="S16" s="197">
        <f>IF(U16="SI",0,I16)</f>
        <v>825</v>
      </c>
      <c r="T16" s="198">
        <f t="shared" si="2"/>
        <v>-22275</v>
      </c>
      <c r="U16" s="199" t="s">
        <v>121</v>
      </c>
    </row>
    <row r="17" spans="1:21" ht="15">
      <c r="A17" s="103">
        <v>2021</v>
      </c>
      <c r="B17" s="103">
        <v>233</v>
      </c>
      <c r="C17" s="104" t="s">
        <v>155</v>
      </c>
      <c r="D17" s="193" t="s">
        <v>156</v>
      </c>
      <c r="E17" s="104" t="s">
        <v>157</v>
      </c>
      <c r="F17" s="107">
        <v>22.23</v>
      </c>
      <c r="G17" s="107">
        <v>4.01</v>
      </c>
      <c r="H17" s="102" t="s">
        <v>116</v>
      </c>
      <c r="I17" s="107">
        <f t="shared" si="0"/>
        <v>18.22</v>
      </c>
      <c r="J17" s="194" t="s">
        <v>158</v>
      </c>
      <c r="K17" s="103">
        <v>2021</v>
      </c>
      <c r="L17" s="103">
        <v>2562</v>
      </c>
      <c r="M17" s="104" t="s">
        <v>159</v>
      </c>
      <c r="N17" s="103">
        <v>614</v>
      </c>
      <c r="O17" s="104" t="s">
        <v>155</v>
      </c>
      <c r="P17" s="195" t="s">
        <v>160</v>
      </c>
      <c r="Q17" s="195" t="s">
        <v>155</v>
      </c>
      <c r="R17" s="196">
        <f t="shared" si="1"/>
        <v>-18</v>
      </c>
      <c r="S17" s="197">
        <f>IF(U17="SI",0,I17)</f>
        <v>18.22</v>
      </c>
      <c r="T17" s="198">
        <f t="shared" si="2"/>
        <v>-327.96</v>
      </c>
      <c r="U17" s="199" t="s">
        <v>121</v>
      </c>
    </row>
    <row r="18" spans="1:21" ht="15">
      <c r="A18" s="103">
        <v>2021</v>
      </c>
      <c r="B18" s="103">
        <v>234</v>
      </c>
      <c r="C18" s="104" t="s">
        <v>155</v>
      </c>
      <c r="D18" s="193" t="s">
        <v>161</v>
      </c>
      <c r="E18" s="104" t="s">
        <v>157</v>
      </c>
      <c r="F18" s="107">
        <v>416.96</v>
      </c>
      <c r="G18" s="107">
        <v>75.19</v>
      </c>
      <c r="H18" s="102" t="s">
        <v>116</v>
      </c>
      <c r="I18" s="107">
        <f t="shared" si="0"/>
        <v>341.77</v>
      </c>
      <c r="J18" s="194" t="s">
        <v>158</v>
      </c>
      <c r="K18" s="103">
        <v>2021</v>
      </c>
      <c r="L18" s="103">
        <v>2598</v>
      </c>
      <c r="M18" s="104" t="s">
        <v>153</v>
      </c>
      <c r="N18" s="103">
        <v>623</v>
      </c>
      <c r="O18" s="104" t="s">
        <v>155</v>
      </c>
      <c r="P18" s="195" t="s">
        <v>154</v>
      </c>
      <c r="Q18" s="195" t="s">
        <v>155</v>
      </c>
      <c r="R18" s="196">
        <f t="shared" si="1"/>
        <v>-22</v>
      </c>
      <c r="S18" s="197">
        <f>IF(U18="SI",0,I18)</f>
        <v>341.77</v>
      </c>
      <c r="T18" s="198">
        <f t="shared" si="2"/>
        <v>-7518.94</v>
      </c>
      <c r="U18" s="199" t="s">
        <v>121</v>
      </c>
    </row>
    <row r="19" spans="1:21" ht="15">
      <c r="A19" s="103">
        <v>2021</v>
      </c>
      <c r="B19" s="103">
        <v>235</v>
      </c>
      <c r="C19" s="104" t="s">
        <v>155</v>
      </c>
      <c r="D19" s="193" t="s">
        <v>162</v>
      </c>
      <c r="E19" s="104" t="s">
        <v>157</v>
      </c>
      <c r="F19" s="107">
        <v>13.21</v>
      </c>
      <c r="G19" s="107">
        <v>2.38</v>
      </c>
      <c r="H19" s="102" t="s">
        <v>116</v>
      </c>
      <c r="I19" s="107">
        <f t="shared" si="0"/>
        <v>10.830000000000002</v>
      </c>
      <c r="J19" s="194" t="s">
        <v>158</v>
      </c>
      <c r="K19" s="103">
        <v>2021</v>
      </c>
      <c r="L19" s="103">
        <v>2594</v>
      </c>
      <c r="M19" s="104" t="s">
        <v>153</v>
      </c>
      <c r="N19" s="103">
        <v>621</v>
      </c>
      <c r="O19" s="104" t="s">
        <v>155</v>
      </c>
      <c r="P19" s="195" t="s">
        <v>154</v>
      </c>
      <c r="Q19" s="195" t="s">
        <v>155</v>
      </c>
      <c r="R19" s="196">
        <f t="shared" si="1"/>
        <v>-22</v>
      </c>
      <c r="S19" s="197">
        <f>IF(U19="SI",0,I19)</f>
        <v>10.830000000000002</v>
      </c>
      <c r="T19" s="198">
        <f t="shared" si="2"/>
        <v>-238.26000000000005</v>
      </c>
      <c r="U19" s="199" t="s">
        <v>121</v>
      </c>
    </row>
    <row r="20" spans="1:21" ht="15">
      <c r="A20" s="103">
        <v>2021</v>
      </c>
      <c r="B20" s="103">
        <v>236</v>
      </c>
      <c r="C20" s="104" t="s">
        <v>155</v>
      </c>
      <c r="D20" s="193" t="s">
        <v>163</v>
      </c>
      <c r="E20" s="104" t="s">
        <v>157</v>
      </c>
      <c r="F20" s="107">
        <v>32.64</v>
      </c>
      <c r="G20" s="107">
        <v>5.89</v>
      </c>
      <c r="H20" s="102" t="s">
        <v>116</v>
      </c>
      <c r="I20" s="107">
        <f t="shared" si="0"/>
        <v>26.75</v>
      </c>
      <c r="J20" s="194" t="s">
        <v>158</v>
      </c>
      <c r="K20" s="103">
        <v>2021</v>
      </c>
      <c r="L20" s="103">
        <v>2557</v>
      </c>
      <c r="M20" s="104" t="s">
        <v>159</v>
      </c>
      <c r="N20" s="103">
        <v>617</v>
      </c>
      <c r="O20" s="104" t="s">
        <v>155</v>
      </c>
      <c r="P20" s="195" t="s">
        <v>160</v>
      </c>
      <c r="Q20" s="195" t="s">
        <v>155</v>
      </c>
      <c r="R20" s="196">
        <f t="shared" si="1"/>
        <v>-18</v>
      </c>
      <c r="S20" s="197">
        <f>IF(U20="SI",0,I20)</f>
        <v>26.75</v>
      </c>
      <c r="T20" s="198">
        <f t="shared" si="2"/>
        <v>-481.5</v>
      </c>
      <c r="U20" s="199" t="s">
        <v>121</v>
      </c>
    </row>
    <row r="21" spans="1:21" ht="15">
      <c r="A21" s="103">
        <v>2021</v>
      </c>
      <c r="B21" s="103">
        <v>237</v>
      </c>
      <c r="C21" s="104" t="s">
        <v>155</v>
      </c>
      <c r="D21" s="193" t="s">
        <v>164</v>
      </c>
      <c r="E21" s="104" t="s">
        <v>157</v>
      </c>
      <c r="F21" s="107">
        <v>43.98</v>
      </c>
      <c r="G21" s="107">
        <v>7.93</v>
      </c>
      <c r="H21" s="102" t="s">
        <v>116</v>
      </c>
      <c r="I21" s="107">
        <f t="shared" si="0"/>
        <v>36.05</v>
      </c>
      <c r="J21" s="194" t="s">
        <v>158</v>
      </c>
      <c r="K21" s="103">
        <v>2021</v>
      </c>
      <c r="L21" s="103">
        <v>2601</v>
      </c>
      <c r="M21" s="104" t="s">
        <v>153</v>
      </c>
      <c r="N21" s="103">
        <v>619</v>
      </c>
      <c r="O21" s="104" t="s">
        <v>155</v>
      </c>
      <c r="P21" s="195" t="s">
        <v>154</v>
      </c>
      <c r="Q21" s="195" t="s">
        <v>155</v>
      </c>
      <c r="R21" s="196">
        <f t="shared" si="1"/>
        <v>-22</v>
      </c>
      <c r="S21" s="197">
        <f>IF(U21="SI",0,I21)</f>
        <v>36.05</v>
      </c>
      <c r="T21" s="198">
        <f t="shared" si="2"/>
        <v>-793.0999999999999</v>
      </c>
      <c r="U21" s="199" t="s">
        <v>121</v>
      </c>
    </row>
    <row r="22" spans="1:21" ht="15">
      <c r="A22" s="103">
        <v>2021</v>
      </c>
      <c r="B22" s="103">
        <v>238</v>
      </c>
      <c r="C22" s="104" t="s">
        <v>155</v>
      </c>
      <c r="D22" s="193" t="s">
        <v>165</v>
      </c>
      <c r="E22" s="104" t="s">
        <v>157</v>
      </c>
      <c r="F22" s="107">
        <v>28.62</v>
      </c>
      <c r="G22" s="107">
        <v>5.16</v>
      </c>
      <c r="H22" s="102" t="s">
        <v>116</v>
      </c>
      <c r="I22" s="107">
        <f t="shared" si="0"/>
        <v>23.46</v>
      </c>
      <c r="J22" s="194" t="s">
        <v>158</v>
      </c>
      <c r="K22" s="103">
        <v>2021</v>
      </c>
      <c r="L22" s="103">
        <v>2596</v>
      </c>
      <c r="M22" s="104" t="s">
        <v>153</v>
      </c>
      <c r="N22" s="103">
        <v>618</v>
      </c>
      <c r="O22" s="104" t="s">
        <v>155</v>
      </c>
      <c r="P22" s="195" t="s">
        <v>154</v>
      </c>
      <c r="Q22" s="195" t="s">
        <v>155</v>
      </c>
      <c r="R22" s="196">
        <f t="shared" si="1"/>
        <v>-22</v>
      </c>
      <c r="S22" s="197">
        <f>IF(U22="SI",0,I22)</f>
        <v>23.46</v>
      </c>
      <c r="T22" s="198">
        <f t="shared" si="2"/>
        <v>-516.12</v>
      </c>
      <c r="U22" s="199" t="s">
        <v>121</v>
      </c>
    </row>
    <row r="23" spans="1:21" ht="15">
      <c r="A23" s="103">
        <v>2021</v>
      </c>
      <c r="B23" s="103">
        <v>239</v>
      </c>
      <c r="C23" s="104" t="s">
        <v>155</v>
      </c>
      <c r="D23" s="193" t="s">
        <v>166</v>
      </c>
      <c r="E23" s="104" t="s">
        <v>157</v>
      </c>
      <c r="F23" s="107">
        <v>58.01</v>
      </c>
      <c r="G23" s="107">
        <v>10.46</v>
      </c>
      <c r="H23" s="102" t="s">
        <v>116</v>
      </c>
      <c r="I23" s="107">
        <f t="shared" si="0"/>
        <v>47.55</v>
      </c>
      <c r="J23" s="194" t="s">
        <v>158</v>
      </c>
      <c r="K23" s="103">
        <v>2021</v>
      </c>
      <c r="L23" s="103">
        <v>2595</v>
      </c>
      <c r="M23" s="104" t="s">
        <v>153</v>
      </c>
      <c r="N23" s="103">
        <v>616</v>
      </c>
      <c r="O23" s="104" t="s">
        <v>155</v>
      </c>
      <c r="P23" s="195" t="s">
        <v>154</v>
      </c>
      <c r="Q23" s="195" t="s">
        <v>155</v>
      </c>
      <c r="R23" s="196">
        <f t="shared" si="1"/>
        <v>-22</v>
      </c>
      <c r="S23" s="197">
        <f>IF(U23="SI",0,I23)</f>
        <v>47.55</v>
      </c>
      <c r="T23" s="198">
        <f t="shared" si="2"/>
        <v>-1046.1</v>
      </c>
      <c r="U23" s="199" t="s">
        <v>121</v>
      </c>
    </row>
    <row r="24" spans="1:21" ht="15">
      <c r="A24" s="103">
        <v>2021</v>
      </c>
      <c r="B24" s="103">
        <v>240</v>
      </c>
      <c r="C24" s="104" t="s">
        <v>155</v>
      </c>
      <c r="D24" s="193" t="s">
        <v>167</v>
      </c>
      <c r="E24" s="104" t="s">
        <v>157</v>
      </c>
      <c r="F24" s="107">
        <v>134.09</v>
      </c>
      <c r="G24" s="107">
        <v>24.18</v>
      </c>
      <c r="H24" s="102" t="s">
        <v>116</v>
      </c>
      <c r="I24" s="107">
        <f t="shared" si="0"/>
        <v>109.91</v>
      </c>
      <c r="J24" s="194" t="s">
        <v>158</v>
      </c>
      <c r="K24" s="103">
        <v>2021</v>
      </c>
      <c r="L24" s="103">
        <v>2558</v>
      </c>
      <c r="M24" s="104" t="s">
        <v>159</v>
      </c>
      <c r="N24" s="103">
        <v>615</v>
      </c>
      <c r="O24" s="104" t="s">
        <v>155</v>
      </c>
      <c r="P24" s="195" t="s">
        <v>160</v>
      </c>
      <c r="Q24" s="195" t="s">
        <v>155</v>
      </c>
      <c r="R24" s="196">
        <f t="shared" si="1"/>
        <v>-18</v>
      </c>
      <c r="S24" s="197">
        <f>IF(U24="SI",0,I24)</f>
        <v>109.91</v>
      </c>
      <c r="T24" s="198">
        <f t="shared" si="2"/>
        <v>-1978.3799999999999</v>
      </c>
      <c r="U24" s="199" t="s">
        <v>121</v>
      </c>
    </row>
    <row r="25" spans="1:21" ht="15">
      <c r="A25" s="103">
        <v>2021</v>
      </c>
      <c r="B25" s="103">
        <v>241</v>
      </c>
      <c r="C25" s="104" t="s">
        <v>155</v>
      </c>
      <c r="D25" s="193" t="s">
        <v>168</v>
      </c>
      <c r="E25" s="104" t="s">
        <v>157</v>
      </c>
      <c r="F25" s="107">
        <v>18.81</v>
      </c>
      <c r="G25" s="107">
        <v>3.39</v>
      </c>
      <c r="H25" s="102" t="s">
        <v>116</v>
      </c>
      <c r="I25" s="107">
        <f t="shared" si="0"/>
        <v>15.419999999999998</v>
      </c>
      <c r="J25" s="194" t="s">
        <v>158</v>
      </c>
      <c r="K25" s="103">
        <v>2021</v>
      </c>
      <c r="L25" s="103">
        <v>2597</v>
      </c>
      <c r="M25" s="104" t="s">
        <v>153</v>
      </c>
      <c r="N25" s="103">
        <v>622</v>
      </c>
      <c r="O25" s="104" t="s">
        <v>155</v>
      </c>
      <c r="P25" s="195" t="s">
        <v>154</v>
      </c>
      <c r="Q25" s="195" t="s">
        <v>155</v>
      </c>
      <c r="R25" s="196">
        <f t="shared" si="1"/>
        <v>-22</v>
      </c>
      <c r="S25" s="197">
        <f>IF(U25="SI",0,I25)</f>
        <v>15.419999999999998</v>
      </c>
      <c r="T25" s="198">
        <f t="shared" si="2"/>
        <v>-339.23999999999995</v>
      </c>
      <c r="U25" s="199" t="s">
        <v>121</v>
      </c>
    </row>
    <row r="26" spans="1:21" ht="15">
      <c r="A26" s="103">
        <v>2021</v>
      </c>
      <c r="B26" s="103">
        <v>242</v>
      </c>
      <c r="C26" s="104" t="s">
        <v>155</v>
      </c>
      <c r="D26" s="193" t="s">
        <v>169</v>
      </c>
      <c r="E26" s="104" t="s">
        <v>157</v>
      </c>
      <c r="F26" s="107">
        <v>262.12</v>
      </c>
      <c r="G26" s="107">
        <v>47.27</v>
      </c>
      <c r="H26" s="102" t="s">
        <v>116</v>
      </c>
      <c r="I26" s="107">
        <f t="shared" si="0"/>
        <v>214.85</v>
      </c>
      <c r="J26" s="194" t="s">
        <v>158</v>
      </c>
      <c r="K26" s="103">
        <v>2021</v>
      </c>
      <c r="L26" s="103">
        <v>2560</v>
      </c>
      <c r="M26" s="104" t="s">
        <v>159</v>
      </c>
      <c r="N26" s="103">
        <v>623</v>
      </c>
      <c r="O26" s="104" t="s">
        <v>155</v>
      </c>
      <c r="P26" s="195" t="s">
        <v>160</v>
      </c>
      <c r="Q26" s="195" t="s">
        <v>155</v>
      </c>
      <c r="R26" s="196">
        <f t="shared" si="1"/>
        <v>-18</v>
      </c>
      <c r="S26" s="197">
        <f>IF(U26="SI",0,I26)</f>
        <v>214.85</v>
      </c>
      <c r="T26" s="198">
        <f t="shared" si="2"/>
        <v>-3867.2999999999997</v>
      </c>
      <c r="U26" s="199" t="s">
        <v>121</v>
      </c>
    </row>
    <row r="27" spans="1:21" ht="15">
      <c r="A27" s="103">
        <v>2021</v>
      </c>
      <c r="B27" s="103">
        <v>243</v>
      </c>
      <c r="C27" s="104" t="s">
        <v>155</v>
      </c>
      <c r="D27" s="193" t="s">
        <v>170</v>
      </c>
      <c r="E27" s="104" t="s">
        <v>157</v>
      </c>
      <c r="F27" s="107">
        <v>20.92</v>
      </c>
      <c r="G27" s="107">
        <v>3.77</v>
      </c>
      <c r="H27" s="102" t="s">
        <v>116</v>
      </c>
      <c r="I27" s="107">
        <f t="shared" si="0"/>
        <v>17.150000000000002</v>
      </c>
      <c r="J27" s="194" t="s">
        <v>158</v>
      </c>
      <c r="K27" s="103">
        <v>2021</v>
      </c>
      <c r="L27" s="103">
        <v>2599</v>
      </c>
      <c r="M27" s="104" t="s">
        <v>153</v>
      </c>
      <c r="N27" s="103">
        <v>620</v>
      </c>
      <c r="O27" s="104" t="s">
        <v>155</v>
      </c>
      <c r="P27" s="195" t="s">
        <v>154</v>
      </c>
      <c r="Q27" s="195" t="s">
        <v>155</v>
      </c>
      <c r="R27" s="196">
        <f t="shared" si="1"/>
        <v>-22</v>
      </c>
      <c r="S27" s="197">
        <f>IF(U27="SI",0,I27)</f>
        <v>17.150000000000002</v>
      </c>
      <c r="T27" s="198">
        <f t="shared" si="2"/>
        <v>-377.30000000000007</v>
      </c>
      <c r="U27" s="199" t="s">
        <v>121</v>
      </c>
    </row>
    <row r="28" spans="1:21" ht="15">
      <c r="A28" s="103">
        <v>2021</v>
      </c>
      <c r="B28" s="103">
        <v>244</v>
      </c>
      <c r="C28" s="104" t="s">
        <v>155</v>
      </c>
      <c r="D28" s="193" t="s">
        <v>171</v>
      </c>
      <c r="E28" s="104" t="s">
        <v>157</v>
      </c>
      <c r="F28" s="107">
        <v>209.64</v>
      </c>
      <c r="G28" s="107">
        <v>37.8</v>
      </c>
      <c r="H28" s="102" t="s">
        <v>116</v>
      </c>
      <c r="I28" s="107">
        <f t="shared" si="0"/>
        <v>171.83999999999997</v>
      </c>
      <c r="J28" s="194" t="s">
        <v>158</v>
      </c>
      <c r="K28" s="103">
        <v>2021</v>
      </c>
      <c r="L28" s="103">
        <v>2600</v>
      </c>
      <c r="M28" s="104" t="s">
        <v>153</v>
      </c>
      <c r="N28" s="103">
        <v>613</v>
      </c>
      <c r="O28" s="104" t="s">
        <v>155</v>
      </c>
      <c r="P28" s="195" t="s">
        <v>154</v>
      </c>
      <c r="Q28" s="195" t="s">
        <v>155</v>
      </c>
      <c r="R28" s="196">
        <f t="shared" si="1"/>
        <v>-22</v>
      </c>
      <c r="S28" s="197">
        <f>IF(U28="SI",0,I28)</f>
        <v>171.83999999999997</v>
      </c>
      <c r="T28" s="198">
        <f t="shared" si="2"/>
        <v>-3780.4799999999996</v>
      </c>
      <c r="U28" s="199" t="s">
        <v>121</v>
      </c>
    </row>
    <row r="29" spans="1:21" ht="15">
      <c r="A29" s="103">
        <v>2021</v>
      </c>
      <c r="B29" s="103">
        <v>249</v>
      </c>
      <c r="C29" s="104" t="s">
        <v>172</v>
      </c>
      <c r="D29" s="193" t="s">
        <v>173</v>
      </c>
      <c r="E29" s="104" t="s">
        <v>142</v>
      </c>
      <c r="F29" s="107">
        <v>178.12</v>
      </c>
      <c r="G29" s="107">
        <v>32.12</v>
      </c>
      <c r="H29" s="102" t="s">
        <v>116</v>
      </c>
      <c r="I29" s="107">
        <f t="shared" si="0"/>
        <v>146</v>
      </c>
      <c r="J29" s="194" t="s">
        <v>174</v>
      </c>
      <c r="K29" s="103">
        <v>2021</v>
      </c>
      <c r="L29" s="103">
        <v>2522</v>
      </c>
      <c r="M29" s="104" t="s">
        <v>159</v>
      </c>
      <c r="N29" s="103">
        <v>674</v>
      </c>
      <c r="O29" s="104" t="s">
        <v>172</v>
      </c>
      <c r="P29" s="195" t="s">
        <v>160</v>
      </c>
      <c r="Q29" s="195" t="s">
        <v>172</v>
      </c>
      <c r="R29" s="196">
        <f t="shared" si="1"/>
        <v>-12</v>
      </c>
      <c r="S29" s="197">
        <f>IF(U29="SI",0,I29)</f>
        <v>146</v>
      </c>
      <c r="T29" s="198">
        <f t="shared" si="2"/>
        <v>-1752</v>
      </c>
      <c r="U29" s="199" t="s">
        <v>121</v>
      </c>
    </row>
    <row r="30" spans="1:21" ht="15">
      <c r="A30" s="103">
        <v>2021</v>
      </c>
      <c r="B30" s="103">
        <v>250</v>
      </c>
      <c r="C30" s="104" t="s">
        <v>172</v>
      </c>
      <c r="D30" s="193" t="s">
        <v>175</v>
      </c>
      <c r="E30" s="104" t="s">
        <v>140</v>
      </c>
      <c r="F30" s="107">
        <v>1788.52</v>
      </c>
      <c r="G30" s="107">
        <v>322.52</v>
      </c>
      <c r="H30" s="102" t="s">
        <v>116</v>
      </c>
      <c r="I30" s="107">
        <f t="shared" si="0"/>
        <v>1466</v>
      </c>
      <c r="J30" s="194" t="s">
        <v>176</v>
      </c>
      <c r="K30" s="103">
        <v>2021</v>
      </c>
      <c r="L30" s="103">
        <v>2544</v>
      </c>
      <c r="M30" s="104" t="s">
        <v>159</v>
      </c>
      <c r="N30" s="103">
        <v>675</v>
      </c>
      <c r="O30" s="104" t="s">
        <v>172</v>
      </c>
      <c r="P30" s="195" t="s">
        <v>160</v>
      </c>
      <c r="Q30" s="195" t="s">
        <v>172</v>
      </c>
      <c r="R30" s="196">
        <f t="shared" si="1"/>
        <v>-12</v>
      </c>
      <c r="S30" s="197">
        <f>IF(U30="SI",0,I30)</f>
        <v>1466</v>
      </c>
      <c r="T30" s="198">
        <f t="shared" si="2"/>
        <v>-17592</v>
      </c>
      <c r="U30" s="199" t="s">
        <v>121</v>
      </c>
    </row>
    <row r="31" spans="1:21" ht="15">
      <c r="A31" s="103">
        <v>2021</v>
      </c>
      <c r="B31" s="103">
        <v>251</v>
      </c>
      <c r="C31" s="104" t="s">
        <v>172</v>
      </c>
      <c r="D31" s="193" t="s">
        <v>177</v>
      </c>
      <c r="E31" s="104" t="s">
        <v>178</v>
      </c>
      <c r="F31" s="107">
        <v>1250.74</v>
      </c>
      <c r="G31" s="107">
        <v>225.54</v>
      </c>
      <c r="H31" s="102" t="s">
        <v>116</v>
      </c>
      <c r="I31" s="107">
        <f t="shared" si="0"/>
        <v>1025.2</v>
      </c>
      <c r="J31" s="194" t="s">
        <v>179</v>
      </c>
      <c r="K31" s="103">
        <v>2021</v>
      </c>
      <c r="L31" s="103">
        <v>2617</v>
      </c>
      <c r="M31" s="104" t="s">
        <v>180</v>
      </c>
      <c r="N31" s="103">
        <v>676</v>
      </c>
      <c r="O31" s="104" t="s">
        <v>172</v>
      </c>
      <c r="P31" s="195" t="s">
        <v>181</v>
      </c>
      <c r="Q31" s="195" t="s">
        <v>172</v>
      </c>
      <c r="R31" s="196">
        <f t="shared" si="1"/>
        <v>-17</v>
      </c>
      <c r="S31" s="197">
        <f>IF(U31="SI",0,I31)</f>
        <v>1025.2</v>
      </c>
      <c r="T31" s="198">
        <f t="shared" si="2"/>
        <v>-17428.4</v>
      </c>
      <c r="U31" s="199" t="s">
        <v>121</v>
      </c>
    </row>
    <row r="32" spans="1:21" ht="15">
      <c r="A32" s="103">
        <v>2021</v>
      </c>
      <c r="B32" s="103">
        <v>252</v>
      </c>
      <c r="C32" s="104" t="s">
        <v>172</v>
      </c>
      <c r="D32" s="193" t="s">
        <v>182</v>
      </c>
      <c r="E32" s="104" t="s">
        <v>183</v>
      </c>
      <c r="F32" s="107">
        <v>351.36</v>
      </c>
      <c r="G32" s="107">
        <v>63.36</v>
      </c>
      <c r="H32" s="102" t="s">
        <v>116</v>
      </c>
      <c r="I32" s="107">
        <f t="shared" si="0"/>
        <v>288</v>
      </c>
      <c r="J32" s="194" t="s">
        <v>184</v>
      </c>
      <c r="K32" s="103">
        <v>2021</v>
      </c>
      <c r="L32" s="103">
        <v>2670</v>
      </c>
      <c r="M32" s="104" t="s">
        <v>146</v>
      </c>
      <c r="N32" s="103">
        <v>677</v>
      </c>
      <c r="O32" s="104" t="s">
        <v>172</v>
      </c>
      <c r="P32" s="195" t="s">
        <v>185</v>
      </c>
      <c r="Q32" s="195" t="s">
        <v>172</v>
      </c>
      <c r="R32" s="196">
        <f t="shared" si="1"/>
        <v>-19</v>
      </c>
      <c r="S32" s="197">
        <f>IF(U32="SI",0,I32)</f>
        <v>288</v>
      </c>
      <c r="T32" s="198">
        <f t="shared" si="2"/>
        <v>-5472</v>
      </c>
      <c r="U32" s="199" t="s">
        <v>121</v>
      </c>
    </row>
    <row r="33" spans="1:21" ht="15">
      <c r="A33" s="103">
        <v>2021</v>
      </c>
      <c r="B33" s="103">
        <v>253</v>
      </c>
      <c r="C33" s="104" t="s">
        <v>172</v>
      </c>
      <c r="D33" s="193" t="s">
        <v>186</v>
      </c>
      <c r="E33" s="104" t="s">
        <v>155</v>
      </c>
      <c r="F33" s="107">
        <v>66.88</v>
      </c>
      <c r="G33" s="107">
        <v>10.22</v>
      </c>
      <c r="H33" s="102" t="s">
        <v>116</v>
      </c>
      <c r="I33" s="107">
        <f t="shared" si="0"/>
        <v>56.66</v>
      </c>
      <c r="J33" s="194" t="s">
        <v>187</v>
      </c>
      <c r="K33" s="103">
        <v>2021</v>
      </c>
      <c r="L33" s="103">
        <v>2737</v>
      </c>
      <c r="M33" s="104" t="s">
        <v>188</v>
      </c>
      <c r="N33" s="103">
        <v>678</v>
      </c>
      <c r="O33" s="104" t="s">
        <v>172</v>
      </c>
      <c r="P33" s="195" t="s">
        <v>189</v>
      </c>
      <c r="Q33" s="195" t="s">
        <v>172</v>
      </c>
      <c r="R33" s="196">
        <f t="shared" si="1"/>
        <v>-27</v>
      </c>
      <c r="S33" s="197">
        <f>IF(U33="SI",0,I33)</f>
        <v>56.66</v>
      </c>
      <c r="T33" s="198">
        <f t="shared" si="2"/>
        <v>-1529.82</v>
      </c>
      <c r="U33" s="199" t="s">
        <v>121</v>
      </c>
    </row>
    <row r="34" spans="1:21" ht="15">
      <c r="A34" s="103">
        <v>2021</v>
      </c>
      <c r="B34" s="103">
        <v>254</v>
      </c>
      <c r="C34" s="104" t="s">
        <v>172</v>
      </c>
      <c r="D34" s="193" t="s">
        <v>190</v>
      </c>
      <c r="E34" s="104" t="s">
        <v>131</v>
      </c>
      <c r="F34" s="107">
        <v>25758.7</v>
      </c>
      <c r="G34" s="107">
        <v>4645.01</v>
      </c>
      <c r="H34" s="102" t="s">
        <v>116</v>
      </c>
      <c r="I34" s="107">
        <f t="shared" si="0"/>
        <v>21113.690000000002</v>
      </c>
      <c r="J34" s="194" t="s">
        <v>191</v>
      </c>
      <c r="K34" s="103">
        <v>2021</v>
      </c>
      <c r="L34" s="103">
        <v>2530</v>
      </c>
      <c r="M34" s="104" t="s">
        <v>159</v>
      </c>
      <c r="N34" s="103">
        <v>679</v>
      </c>
      <c r="O34" s="104" t="s">
        <v>172</v>
      </c>
      <c r="P34" s="195" t="s">
        <v>160</v>
      </c>
      <c r="Q34" s="195" t="s">
        <v>172</v>
      </c>
      <c r="R34" s="196">
        <f t="shared" si="1"/>
        <v>-12</v>
      </c>
      <c r="S34" s="197">
        <f>IF(U34="SI",0,I34)</f>
        <v>21113.690000000002</v>
      </c>
      <c r="T34" s="198">
        <f t="shared" si="2"/>
        <v>-253364.28000000003</v>
      </c>
      <c r="U34" s="199" t="s">
        <v>121</v>
      </c>
    </row>
    <row r="35" spans="1:21" ht="15">
      <c r="A35" s="103">
        <v>2021</v>
      </c>
      <c r="B35" s="103">
        <v>255</v>
      </c>
      <c r="C35" s="104" t="s">
        <v>172</v>
      </c>
      <c r="D35" s="193" t="s">
        <v>192</v>
      </c>
      <c r="E35" s="104" t="s">
        <v>144</v>
      </c>
      <c r="F35" s="107">
        <v>683.29</v>
      </c>
      <c r="G35" s="107">
        <v>0</v>
      </c>
      <c r="H35" s="102" t="s">
        <v>121</v>
      </c>
      <c r="I35" s="107">
        <f t="shared" si="0"/>
        <v>683.29</v>
      </c>
      <c r="J35" s="194" t="s">
        <v>193</v>
      </c>
      <c r="K35" s="103">
        <v>2021</v>
      </c>
      <c r="L35" s="103">
        <v>2533</v>
      </c>
      <c r="M35" s="104" t="s">
        <v>159</v>
      </c>
      <c r="N35" s="103">
        <v>680</v>
      </c>
      <c r="O35" s="104" t="s">
        <v>172</v>
      </c>
      <c r="P35" s="195" t="s">
        <v>160</v>
      </c>
      <c r="Q35" s="195" t="s">
        <v>172</v>
      </c>
      <c r="R35" s="196">
        <f t="shared" si="1"/>
        <v>-12</v>
      </c>
      <c r="S35" s="197">
        <f>IF(U35="SI",0,I35)</f>
        <v>683.29</v>
      </c>
      <c r="T35" s="198">
        <f t="shared" si="2"/>
        <v>-8199.48</v>
      </c>
      <c r="U35" s="199" t="s">
        <v>121</v>
      </c>
    </row>
    <row r="36" spans="1:21" ht="15">
      <c r="A36" s="103">
        <v>2021</v>
      </c>
      <c r="B36" s="103">
        <v>258</v>
      </c>
      <c r="C36" s="104" t="s">
        <v>139</v>
      </c>
      <c r="D36" s="193" t="s">
        <v>194</v>
      </c>
      <c r="E36" s="104" t="s">
        <v>172</v>
      </c>
      <c r="F36" s="107">
        <v>-2</v>
      </c>
      <c r="G36" s="107">
        <v>0</v>
      </c>
      <c r="H36" s="102" t="s">
        <v>121</v>
      </c>
      <c r="I36" s="107">
        <f t="shared" si="0"/>
        <v>-2</v>
      </c>
      <c r="J36" s="194" t="s">
        <v>195</v>
      </c>
      <c r="K36" s="103">
        <v>2021</v>
      </c>
      <c r="L36" s="103">
        <v>2763</v>
      </c>
      <c r="M36" s="104" t="s">
        <v>196</v>
      </c>
      <c r="N36" s="103">
        <v>692</v>
      </c>
      <c r="O36" s="104" t="s">
        <v>196</v>
      </c>
      <c r="P36" s="195" t="s">
        <v>197</v>
      </c>
      <c r="Q36" s="195" t="s">
        <v>196</v>
      </c>
      <c r="R36" s="196">
        <f t="shared" si="1"/>
        <v>-30</v>
      </c>
      <c r="S36" s="197">
        <f>IF(U36="SI",0,I36)</f>
        <v>-2</v>
      </c>
      <c r="T36" s="198">
        <f t="shared" si="2"/>
        <v>60</v>
      </c>
      <c r="U36" s="199" t="s">
        <v>121</v>
      </c>
    </row>
    <row r="37" spans="1:21" ht="15">
      <c r="A37" s="103">
        <v>2021</v>
      </c>
      <c r="B37" s="103">
        <v>259</v>
      </c>
      <c r="C37" s="104" t="s">
        <v>139</v>
      </c>
      <c r="D37" s="193" t="s">
        <v>198</v>
      </c>
      <c r="E37" s="104" t="s">
        <v>113</v>
      </c>
      <c r="F37" s="107">
        <v>3641.17</v>
      </c>
      <c r="G37" s="107">
        <v>0</v>
      </c>
      <c r="H37" s="102" t="s">
        <v>121</v>
      </c>
      <c r="I37" s="107">
        <f t="shared" si="0"/>
        <v>3641.17</v>
      </c>
      <c r="J37" s="194" t="s">
        <v>195</v>
      </c>
      <c r="K37" s="103">
        <v>2021</v>
      </c>
      <c r="L37" s="103">
        <v>2485</v>
      </c>
      <c r="M37" s="104" t="s">
        <v>144</v>
      </c>
      <c r="N37" s="103">
        <v>692</v>
      </c>
      <c r="O37" s="104" t="s">
        <v>196</v>
      </c>
      <c r="P37" s="195" t="s">
        <v>145</v>
      </c>
      <c r="Q37" s="195" t="s">
        <v>196</v>
      </c>
      <c r="R37" s="196">
        <f t="shared" si="1"/>
        <v>-5</v>
      </c>
      <c r="S37" s="197">
        <f>IF(U37="SI",0,I37)</f>
        <v>3641.17</v>
      </c>
      <c r="T37" s="198">
        <f t="shared" si="2"/>
        <v>-18205.85</v>
      </c>
      <c r="U37" s="199" t="s">
        <v>121</v>
      </c>
    </row>
    <row r="38" spans="1:21" ht="15">
      <c r="A38" s="103">
        <v>2021</v>
      </c>
      <c r="B38" s="103">
        <v>260</v>
      </c>
      <c r="C38" s="104" t="s">
        <v>199</v>
      </c>
      <c r="D38" s="193" t="s">
        <v>200</v>
      </c>
      <c r="E38" s="104" t="s">
        <v>131</v>
      </c>
      <c r="F38" s="107">
        <v>810.2</v>
      </c>
      <c r="G38" s="107">
        <v>146.1</v>
      </c>
      <c r="H38" s="102" t="s">
        <v>116</v>
      </c>
      <c r="I38" s="107">
        <f t="shared" si="0"/>
        <v>664.1</v>
      </c>
      <c r="J38" s="194" t="s">
        <v>201</v>
      </c>
      <c r="K38" s="103">
        <v>2021</v>
      </c>
      <c r="L38" s="103">
        <v>2525</v>
      </c>
      <c r="M38" s="104" t="s">
        <v>159</v>
      </c>
      <c r="N38" s="103">
        <v>698</v>
      </c>
      <c r="O38" s="104" t="s">
        <v>202</v>
      </c>
      <c r="P38" s="195" t="s">
        <v>160</v>
      </c>
      <c r="Q38" s="195" t="s">
        <v>202</v>
      </c>
      <c r="R38" s="196">
        <f t="shared" si="1"/>
        <v>-9</v>
      </c>
      <c r="S38" s="197">
        <f>IF(U38="SI",0,I38)</f>
        <v>664.1</v>
      </c>
      <c r="T38" s="198">
        <f t="shared" si="2"/>
        <v>-5976.900000000001</v>
      </c>
      <c r="U38" s="199" t="s">
        <v>121</v>
      </c>
    </row>
    <row r="39" spans="1:21" ht="15">
      <c r="A39" s="103">
        <v>2021</v>
      </c>
      <c r="B39" s="103">
        <v>261</v>
      </c>
      <c r="C39" s="104" t="s">
        <v>199</v>
      </c>
      <c r="D39" s="193" t="s">
        <v>203</v>
      </c>
      <c r="E39" s="104" t="s">
        <v>131</v>
      </c>
      <c r="F39" s="107">
        <v>732</v>
      </c>
      <c r="G39" s="107">
        <v>132</v>
      </c>
      <c r="H39" s="102" t="s">
        <v>116</v>
      </c>
      <c r="I39" s="107">
        <f t="shared" si="0"/>
        <v>600</v>
      </c>
      <c r="J39" s="194" t="s">
        <v>204</v>
      </c>
      <c r="K39" s="103">
        <v>2021</v>
      </c>
      <c r="L39" s="103">
        <v>2531</v>
      </c>
      <c r="M39" s="104" t="s">
        <v>159</v>
      </c>
      <c r="N39" s="103">
        <v>699</v>
      </c>
      <c r="O39" s="104" t="s">
        <v>202</v>
      </c>
      <c r="P39" s="195" t="s">
        <v>160</v>
      </c>
      <c r="Q39" s="195" t="s">
        <v>202</v>
      </c>
      <c r="R39" s="196">
        <f t="shared" si="1"/>
        <v>-9</v>
      </c>
      <c r="S39" s="197">
        <f>IF(U39="SI",0,I39)</f>
        <v>600</v>
      </c>
      <c r="T39" s="198">
        <f t="shared" si="2"/>
        <v>-5400</v>
      </c>
      <c r="U39" s="199" t="s">
        <v>121</v>
      </c>
    </row>
    <row r="40" spans="1:21" ht="15">
      <c r="A40" s="103">
        <v>2021</v>
      </c>
      <c r="B40" s="103">
        <v>262</v>
      </c>
      <c r="C40" s="104" t="s">
        <v>199</v>
      </c>
      <c r="D40" s="193" t="s">
        <v>205</v>
      </c>
      <c r="E40" s="104" t="s">
        <v>172</v>
      </c>
      <c r="F40" s="107">
        <v>-732</v>
      </c>
      <c r="G40" s="107">
        <v>-132</v>
      </c>
      <c r="H40" s="102" t="s">
        <v>116</v>
      </c>
      <c r="I40" s="107">
        <f aca="true" t="shared" si="3" ref="I40:I71">IF(H40="SI",F40-G40,F40)</f>
        <v>-600</v>
      </c>
      <c r="J40" s="194" t="s">
        <v>204</v>
      </c>
      <c r="K40" s="103">
        <v>2021</v>
      </c>
      <c r="L40" s="103">
        <v>2765</v>
      </c>
      <c r="M40" s="104" t="s">
        <v>196</v>
      </c>
      <c r="N40" s="103">
        <v>699</v>
      </c>
      <c r="O40" s="104" t="s">
        <v>202</v>
      </c>
      <c r="P40" s="195" t="s">
        <v>197</v>
      </c>
      <c r="Q40" s="195" t="s">
        <v>202</v>
      </c>
      <c r="R40" s="196">
        <f aca="true" t="shared" si="4" ref="R40:R71">Q40-P40</f>
        <v>-28</v>
      </c>
      <c r="S40" s="197">
        <f>IF(U40="SI",0,I40)</f>
        <v>-600</v>
      </c>
      <c r="T40" s="198">
        <f aca="true" t="shared" si="5" ref="T40:T71">S40*R40</f>
        <v>16800</v>
      </c>
      <c r="U40" s="199" t="s">
        <v>121</v>
      </c>
    </row>
    <row r="41" spans="1:21" ht="15">
      <c r="A41" s="103">
        <v>2021</v>
      </c>
      <c r="B41" s="103">
        <v>263</v>
      </c>
      <c r="C41" s="104" t="s">
        <v>199</v>
      </c>
      <c r="D41" s="193" t="s">
        <v>206</v>
      </c>
      <c r="E41" s="104" t="s">
        <v>172</v>
      </c>
      <c r="F41" s="107">
        <v>699.99</v>
      </c>
      <c r="G41" s="107">
        <v>126.23</v>
      </c>
      <c r="H41" s="102" t="s">
        <v>116</v>
      </c>
      <c r="I41" s="107">
        <f t="shared" si="3"/>
        <v>573.76</v>
      </c>
      <c r="J41" s="194" t="s">
        <v>204</v>
      </c>
      <c r="K41" s="103">
        <v>2021</v>
      </c>
      <c r="L41" s="103">
        <v>2764</v>
      </c>
      <c r="M41" s="104" t="s">
        <v>196</v>
      </c>
      <c r="N41" s="103">
        <v>699</v>
      </c>
      <c r="O41" s="104" t="s">
        <v>202</v>
      </c>
      <c r="P41" s="195" t="s">
        <v>197</v>
      </c>
      <c r="Q41" s="195" t="s">
        <v>202</v>
      </c>
      <c r="R41" s="196">
        <f t="shared" si="4"/>
        <v>-28</v>
      </c>
      <c r="S41" s="197">
        <f>IF(U41="SI",0,I41)</f>
        <v>573.76</v>
      </c>
      <c r="T41" s="198">
        <f t="shared" si="5"/>
        <v>-16065.279999999999</v>
      </c>
      <c r="U41" s="199" t="s">
        <v>121</v>
      </c>
    </row>
    <row r="42" spans="1:21" ht="15">
      <c r="A42" s="103">
        <v>2021</v>
      </c>
      <c r="B42" s="103">
        <v>264</v>
      </c>
      <c r="C42" s="104" t="s">
        <v>207</v>
      </c>
      <c r="D42" s="193" t="s">
        <v>208</v>
      </c>
      <c r="E42" s="104" t="s">
        <v>209</v>
      </c>
      <c r="F42" s="107">
        <v>26.86</v>
      </c>
      <c r="G42" s="107">
        <v>4.84</v>
      </c>
      <c r="H42" s="102" t="s">
        <v>116</v>
      </c>
      <c r="I42" s="107">
        <f t="shared" si="3"/>
        <v>22.02</v>
      </c>
      <c r="J42" s="194" t="s">
        <v>158</v>
      </c>
      <c r="K42" s="103">
        <v>2021</v>
      </c>
      <c r="L42" s="103">
        <v>3001</v>
      </c>
      <c r="M42" s="104" t="s">
        <v>210</v>
      </c>
      <c r="N42" s="103">
        <v>756</v>
      </c>
      <c r="O42" s="104" t="s">
        <v>207</v>
      </c>
      <c r="P42" s="195" t="s">
        <v>211</v>
      </c>
      <c r="Q42" s="195" t="s">
        <v>207</v>
      </c>
      <c r="R42" s="196">
        <f t="shared" si="4"/>
        <v>-29</v>
      </c>
      <c r="S42" s="197">
        <f>IF(U42="SI",0,I42)</f>
        <v>22.02</v>
      </c>
      <c r="T42" s="198">
        <f t="shared" si="5"/>
        <v>-638.58</v>
      </c>
      <c r="U42" s="199" t="s">
        <v>121</v>
      </c>
    </row>
    <row r="43" spans="1:21" ht="15">
      <c r="A43" s="103">
        <v>2021</v>
      </c>
      <c r="B43" s="103">
        <v>265</v>
      </c>
      <c r="C43" s="104" t="s">
        <v>207</v>
      </c>
      <c r="D43" s="193" t="s">
        <v>212</v>
      </c>
      <c r="E43" s="104" t="s">
        <v>209</v>
      </c>
      <c r="F43" s="107">
        <v>22.66</v>
      </c>
      <c r="G43" s="107">
        <v>4.09</v>
      </c>
      <c r="H43" s="102" t="s">
        <v>116</v>
      </c>
      <c r="I43" s="107">
        <f t="shared" si="3"/>
        <v>18.57</v>
      </c>
      <c r="J43" s="194" t="s">
        <v>158</v>
      </c>
      <c r="K43" s="103">
        <v>2021</v>
      </c>
      <c r="L43" s="103">
        <v>3003</v>
      </c>
      <c r="M43" s="104" t="s">
        <v>210</v>
      </c>
      <c r="N43" s="103">
        <v>755</v>
      </c>
      <c r="O43" s="104" t="s">
        <v>207</v>
      </c>
      <c r="P43" s="195" t="s">
        <v>211</v>
      </c>
      <c r="Q43" s="195" t="s">
        <v>207</v>
      </c>
      <c r="R43" s="196">
        <f t="shared" si="4"/>
        <v>-29</v>
      </c>
      <c r="S43" s="197">
        <f>IF(U43="SI",0,I43)</f>
        <v>18.57</v>
      </c>
      <c r="T43" s="198">
        <f t="shared" si="5"/>
        <v>-538.53</v>
      </c>
      <c r="U43" s="199" t="s">
        <v>121</v>
      </c>
    </row>
    <row r="44" spans="1:21" ht="15">
      <c r="A44" s="103">
        <v>2021</v>
      </c>
      <c r="B44" s="103">
        <v>266</v>
      </c>
      <c r="C44" s="104" t="s">
        <v>207</v>
      </c>
      <c r="D44" s="193" t="s">
        <v>213</v>
      </c>
      <c r="E44" s="104" t="s">
        <v>209</v>
      </c>
      <c r="F44" s="107">
        <v>15.23</v>
      </c>
      <c r="G44" s="107">
        <v>2.75</v>
      </c>
      <c r="H44" s="102" t="s">
        <v>116</v>
      </c>
      <c r="I44" s="107">
        <f t="shared" si="3"/>
        <v>12.48</v>
      </c>
      <c r="J44" s="194" t="s">
        <v>158</v>
      </c>
      <c r="K44" s="103">
        <v>2021</v>
      </c>
      <c r="L44" s="103">
        <v>3002</v>
      </c>
      <c r="M44" s="104" t="s">
        <v>210</v>
      </c>
      <c r="N44" s="103">
        <v>759</v>
      </c>
      <c r="O44" s="104" t="s">
        <v>207</v>
      </c>
      <c r="P44" s="195" t="s">
        <v>211</v>
      </c>
      <c r="Q44" s="195" t="s">
        <v>207</v>
      </c>
      <c r="R44" s="196">
        <f t="shared" si="4"/>
        <v>-29</v>
      </c>
      <c r="S44" s="197">
        <f>IF(U44="SI",0,I44)</f>
        <v>12.48</v>
      </c>
      <c r="T44" s="198">
        <f t="shared" si="5"/>
        <v>-361.92</v>
      </c>
      <c r="U44" s="199" t="s">
        <v>121</v>
      </c>
    </row>
    <row r="45" spans="1:21" ht="15">
      <c r="A45" s="103">
        <v>2021</v>
      </c>
      <c r="B45" s="103">
        <v>267</v>
      </c>
      <c r="C45" s="104" t="s">
        <v>207</v>
      </c>
      <c r="D45" s="193" t="s">
        <v>214</v>
      </c>
      <c r="E45" s="104" t="s">
        <v>215</v>
      </c>
      <c r="F45" s="107">
        <v>27.51</v>
      </c>
      <c r="G45" s="107">
        <v>4.96</v>
      </c>
      <c r="H45" s="102" t="s">
        <v>116</v>
      </c>
      <c r="I45" s="107">
        <f t="shared" si="3"/>
        <v>22.55</v>
      </c>
      <c r="J45" s="194" t="s">
        <v>158</v>
      </c>
      <c r="K45" s="103">
        <v>2021</v>
      </c>
      <c r="L45" s="103">
        <v>2946</v>
      </c>
      <c r="M45" s="104" t="s">
        <v>181</v>
      </c>
      <c r="N45" s="103">
        <v>751</v>
      </c>
      <c r="O45" s="104" t="s">
        <v>207</v>
      </c>
      <c r="P45" s="195" t="s">
        <v>216</v>
      </c>
      <c r="Q45" s="195" t="s">
        <v>207</v>
      </c>
      <c r="R45" s="196">
        <f t="shared" si="4"/>
        <v>-23</v>
      </c>
      <c r="S45" s="197">
        <f>IF(U45="SI",0,I45)</f>
        <v>22.55</v>
      </c>
      <c r="T45" s="198">
        <f t="shared" si="5"/>
        <v>-518.65</v>
      </c>
      <c r="U45" s="199" t="s">
        <v>121</v>
      </c>
    </row>
    <row r="46" spans="1:21" ht="15">
      <c r="A46" s="103">
        <v>2021</v>
      </c>
      <c r="B46" s="103">
        <v>268</v>
      </c>
      <c r="C46" s="104" t="s">
        <v>207</v>
      </c>
      <c r="D46" s="193" t="s">
        <v>217</v>
      </c>
      <c r="E46" s="104" t="s">
        <v>215</v>
      </c>
      <c r="F46" s="107">
        <v>10.81</v>
      </c>
      <c r="G46" s="107">
        <v>1.95</v>
      </c>
      <c r="H46" s="102" t="s">
        <v>116</v>
      </c>
      <c r="I46" s="107">
        <f t="shared" si="3"/>
        <v>8.860000000000001</v>
      </c>
      <c r="J46" s="194" t="s">
        <v>158</v>
      </c>
      <c r="K46" s="103">
        <v>2021</v>
      </c>
      <c r="L46" s="103">
        <v>2945</v>
      </c>
      <c r="M46" s="104" t="s">
        <v>181</v>
      </c>
      <c r="N46" s="103">
        <v>758</v>
      </c>
      <c r="O46" s="104" t="s">
        <v>207</v>
      </c>
      <c r="P46" s="195" t="s">
        <v>216</v>
      </c>
      <c r="Q46" s="195" t="s">
        <v>207</v>
      </c>
      <c r="R46" s="196">
        <f t="shared" si="4"/>
        <v>-23</v>
      </c>
      <c r="S46" s="197">
        <f>IF(U46="SI",0,I46)</f>
        <v>8.860000000000001</v>
      </c>
      <c r="T46" s="198">
        <f t="shared" si="5"/>
        <v>-203.78000000000003</v>
      </c>
      <c r="U46" s="199" t="s">
        <v>121</v>
      </c>
    </row>
    <row r="47" spans="1:21" ht="15">
      <c r="A47" s="103">
        <v>2021</v>
      </c>
      <c r="B47" s="103">
        <v>269</v>
      </c>
      <c r="C47" s="104" t="s">
        <v>207</v>
      </c>
      <c r="D47" s="193" t="s">
        <v>218</v>
      </c>
      <c r="E47" s="104" t="s">
        <v>219</v>
      </c>
      <c r="F47" s="107">
        <v>367.32</v>
      </c>
      <c r="G47" s="107">
        <v>66.24</v>
      </c>
      <c r="H47" s="102" t="s">
        <v>116</v>
      </c>
      <c r="I47" s="107">
        <f t="shared" si="3"/>
        <v>301.08</v>
      </c>
      <c r="J47" s="194" t="s">
        <v>158</v>
      </c>
      <c r="K47" s="103">
        <v>2021</v>
      </c>
      <c r="L47" s="103">
        <v>2881</v>
      </c>
      <c r="M47" s="104" t="s">
        <v>220</v>
      </c>
      <c r="N47" s="103">
        <v>760</v>
      </c>
      <c r="O47" s="104" t="s">
        <v>207</v>
      </c>
      <c r="P47" s="195" t="s">
        <v>221</v>
      </c>
      <c r="Q47" s="195" t="s">
        <v>207</v>
      </c>
      <c r="R47" s="196">
        <f t="shared" si="4"/>
        <v>-20</v>
      </c>
      <c r="S47" s="197">
        <f>IF(U47="SI",0,I47)</f>
        <v>301.08</v>
      </c>
      <c r="T47" s="198">
        <f t="shared" si="5"/>
        <v>-6021.599999999999</v>
      </c>
      <c r="U47" s="199" t="s">
        <v>121</v>
      </c>
    </row>
    <row r="48" spans="1:21" ht="15">
      <c r="A48" s="103">
        <v>2021</v>
      </c>
      <c r="B48" s="103">
        <v>270</v>
      </c>
      <c r="C48" s="104" t="s">
        <v>207</v>
      </c>
      <c r="D48" s="193" t="s">
        <v>222</v>
      </c>
      <c r="E48" s="104" t="s">
        <v>219</v>
      </c>
      <c r="F48" s="107">
        <v>25.91</v>
      </c>
      <c r="G48" s="107">
        <v>4.67</v>
      </c>
      <c r="H48" s="102" t="s">
        <v>116</v>
      </c>
      <c r="I48" s="107">
        <f t="shared" si="3"/>
        <v>21.240000000000002</v>
      </c>
      <c r="J48" s="194" t="s">
        <v>158</v>
      </c>
      <c r="K48" s="103">
        <v>2021</v>
      </c>
      <c r="L48" s="103">
        <v>2885</v>
      </c>
      <c r="M48" s="104" t="s">
        <v>220</v>
      </c>
      <c r="N48" s="103">
        <v>754</v>
      </c>
      <c r="O48" s="104" t="s">
        <v>207</v>
      </c>
      <c r="P48" s="195" t="s">
        <v>221</v>
      </c>
      <c r="Q48" s="195" t="s">
        <v>207</v>
      </c>
      <c r="R48" s="196">
        <f t="shared" si="4"/>
        <v>-20</v>
      </c>
      <c r="S48" s="197">
        <f>IF(U48="SI",0,I48)</f>
        <v>21.240000000000002</v>
      </c>
      <c r="T48" s="198">
        <f t="shared" si="5"/>
        <v>-424.80000000000007</v>
      </c>
      <c r="U48" s="199" t="s">
        <v>121</v>
      </c>
    </row>
    <row r="49" spans="1:21" ht="15">
      <c r="A49" s="103">
        <v>2021</v>
      </c>
      <c r="B49" s="103">
        <v>271</v>
      </c>
      <c r="C49" s="104" t="s">
        <v>207</v>
      </c>
      <c r="D49" s="193" t="s">
        <v>223</v>
      </c>
      <c r="E49" s="104" t="s">
        <v>219</v>
      </c>
      <c r="F49" s="107">
        <v>73.64</v>
      </c>
      <c r="G49" s="107">
        <v>13.28</v>
      </c>
      <c r="H49" s="102" t="s">
        <v>116</v>
      </c>
      <c r="I49" s="107">
        <f t="shared" si="3"/>
        <v>60.36</v>
      </c>
      <c r="J49" s="194" t="s">
        <v>158</v>
      </c>
      <c r="K49" s="103">
        <v>2021</v>
      </c>
      <c r="L49" s="103">
        <v>2884</v>
      </c>
      <c r="M49" s="104" t="s">
        <v>220</v>
      </c>
      <c r="N49" s="103">
        <v>753</v>
      </c>
      <c r="O49" s="104" t="s">
        <v>207</v>
      </c>
      <c r="P49" s="195" t="s">
        <v>221</v>
      </c>
      <c r="Q49" s="195" t="s">
        <v>207</v>
      </c>
      <c r="R49" s="196">
        <f t="shared" si="4"/>
        <v>-20</v>
      </c>
      <c r="S49" s="197">
        <f>IF(U49="SI",0,I49)</f>
        <v>60.36</v>
      </c>
      <c r="T49" s="198">
        <f t="shared" si="5"/>
        <v>-1207.2</v>
      </c>
      <c r="U49" s="199" t="s">
        <v>121</v>
      </c>
    </row>
    <row r="50" spans="1:21" ht="15">
      <c r="A50" s="103">
        <v>2021</v>
      </c>
      <c r="B50" s="103">
        <v>272</v>
      </c>
      <c r="C50" s="104" t="s">
        <v>207</v>
      </c>
      <c r="D50" s="193" t="s">
        <v>224</v>
      </c>
      <c r="E50" s="104" t="s">
        <v>219</v>
      </c>
      <c r="F50" s="107">
        <v>54.14</v>
      </c>
      <c r="G50" s="107">
        <v>9.76</v>
      </c>
      <c r="H50" s="102" t="s">
        <v>116</v>
      </c>
      <c r="I50" s="107">
        <f t="shared" si="3"/>
        <v>44.38</v>
      </c>
      <c r="J50" s="194" t="s">
        <v>158</v>
      </c>
      <c r="K50" s="103">
        <v>2021</v>
      </c>
      <c r="L50" s="103">
        <v>2883</v>
      </c>
      <c r="M50" s="104" t="s">
        <v>220</v>
      </c>
      <c r="N50" s="103">
        <v>752</v>
      </c>
      <c r="O50" s="104" t="s">
        <v>207</v>
      </c>
      <c r="P50" s="195" t="s">
        <v>221</v>
      </c>
      <c r="Q50" s="195" t="s">
        <v>207</v>
      </c>
      <c r="R50" s="196">
        <f t="shared" si="4"/>
        <v>-20</v>
      </c>
      <c r="S50" s="197">
        <f>IF(U50="SI",0,I50)</f>
        <v>44.38</v>
      </c>
      <c r="T50" s="198">
        <f t="shared" si="5"/>
        <v>-887.6</v>
      </c>
      <c r="U50" s="199" t="s">
        <v>121</v>
      </c>
    </row>
    <row r="51" spans="1:21" ht="15">
      <c r="A51" s="103">
        <v>2021</v>
      </c>
      <c r="B51" s="103">
        <v>273</v>
      </c>
      <c r="C51" s="104" t="s">
        <v>207</v>
      </c>
      <c r="D51" s="193" t="s">
        <v>225</v>
      </c>
      <c r="E51" s="104" t="s">
        <v>219</v>
      </c>
      <c r="F51" s="107">
        <v>233.26</v>
      </c>
      <c r="G51" s="107">
        <v>42.06</v>
      </c>
      <c r="H51" s="102" t="s">
        <v>116</v>
      </c>
      <c r="I51" s="107">
        <f t="shared" si="3"/>
        <v>191.2</v>
      </c>
      <c r="J51" s="194" t="s">
        <v>158</v>
      </c>
      <c r="K51" s="103">
        <v>2021</v>
      </c>
      <c r="L51" s="103">
        <v>2887</v>
      </c>
      <c r="M51" s="104" t="s">
        <v>220</v>
      </c>
      <c r="N51" s="103">
        <v>760</v>
      </c>
      <c r="O51" s="104" t="s">
        <v>207</v>
      </c>
      <c r="P51" s="195" t="s">
        <v>221</v>
      </c>
      <c r="Q51" s="195" t="s">
        <v>207</v>
      </c>
      <c r="R51" s="196">
        <f t="shared" si="4"/>
        <v>-20</v>
      </c>
      <c r="S51" s="197">
        <f>IF(U51="SI",0,I51)</f>
        <v>191.2</v>
      </c>
      <c r="T51" s="198">
        <f t="shared" si="5"/>
        <v>-3824</v>
      </c>
      <c r="U51" s="199" t="s">
        <v>121</v>
      </c>
    </row>
    <row r="52" spans="1:21" ht="15">
      <c r="A52" s="103">
        <v>2021</v>
      </c>
      <c r="B52" s="103">
        <v>274</v>
      </c>
      <c r="C52" s="104" t="s">
        <v>207</v>
      </c>
      <c r="D52" s="193" t="s">
        <v>226</v>
      </c>
      <c r="E52" s="104" t="s">
        <v>219</v>
      </c>
      <c r="F52" s="107">
        <v>16.76</v>
      </c>
      <c r="G52" s="107">
        <v>3.02</v>
      </c>
      <c r="H52" s="102" t="s">
        <v>116</v>
      </c>
      <c r="I52" s="107">
        <f t="shared" si="3"/>
        <v>13.740000000000002</v>
      </c>
      <c r="J52" s="194" t="s">
        <v>158</v>
      </c>
      <c r="K52" s="103">
        <v>2021</v>
      </c>
      <c r="L52" s="103">
        <v>2886</v>
      </c>
      <c r="M52" s="104" t="s">
        <v>220</v>
      </c>
      <c r="N52" s="103">
        <v>757</v>
      </c>
      <c r="O52" s="104" t="s">
        <v>207</v>
      </c>
      <c r="P52" s="195" t="s">
        <v>221</v>
      </c>
      <c r="Q52" s="195" t="s">
        <v>207</v>
      </c>
      <c r="R52" s="196">
        <f t="shared" si="4"/>
        <v>-20</v>
      </c>
      <c r="S52" s="197">
        <f>IF(U52="SI",0,I52)</f>
        <v>13.740000000000002</v>
      </c>
      <c r="T52" s="198">
        <f t="shared" si="5"/>
        <v>-274.80000000000007</v>
      </c>
      <c r="U52" s="199" t="s">
        <v>121</v>
      </c>
    </row>
    <row r="53" spans="1:21" ht="15">
      <c r="A53" s="103">
        <v>2021</v>
      </c>
      <c r="B53" s="103">
        <v>275</v>
      </c>
      <c r="C53" s="104" t="s">
        <v>207</v>
      </c>
      <c r="D53" s="193" t="s">
        <v>227</v>
      </c>
      <c r="E53" s="104" t="s">
        <v>160</v>
      </c>
      <c r="F53" s="107">
        <v>316.24</v>
      </c>
      <c r="G53" s="107">
        <v>57.03</v>
      </c>
      <c r="H53" s="102" t="s">
        <v>116</v>
      </c>
      <c r="I53" s="107">
        <f t="shared" si="3"/>
        <v>259.21000000000004</v>
      </c>
      <c r="J53" s="194" t="s">
        <v>158</v>
      </c>
      <c r="K53" s="103">
        <v>2021</v>
      </c>
      <c r="L53" s="103">
        <v>2879</v>
      </c>
      <c r="M53" s="104" t="s">
        <v>220</v>
      </c>
      <c r="N53" s="103">
        <v>750</v>
      </c>
      <c r="O53" s="104" t="s">
        <v>207</v>
      </c>
      <c r="P53" s="195" t="s">
        <v>221</v>
      </c>
      <c r="Q53" s="195" t="s">
        <v>207</v>
      </c>
      <c r="R53" s="196">
        <f t="shared" si="4"/>
        <v>-20</v>
      </c>
      <c r="S53" s="197">
        <f>IF(U53="SI",0,I53)</f>
        <v>259.21000000000004</v>
      </c>
      <c r="T53" s="198">
        <f t="shared" si="5"/>
        <v>-5184.200000000001</v>
      </c>
      <c r="U53" s="199" t="s">
        <v>121</v>
      </c>
    </row>
    <row r="54" spans="1:21" ht="15">
      <c r="A54" s="103">
        <v>2021</v>
      </c>
      <c r="B54" s="103">
        <v>276</v>
      </c>
      <c r="C54" s="104" t="s">
        <v>207</v>
      </c>
      <c r="D54" s="193" t="s">
        <v>228</v>
      </c>
      <c r="E54" s="104" t="s">
        <v>149</v>
      </c>
      <c r="F54" s="107">
        <v>810.2</v>
      </c>
      <c r="G54" s="107">
        <v>146.1</v>
      </c>
      <c r="H54" s="102" t="s">
        <v>116</v>
      </c>
      <c r="I54" s="107">
        <f t="shared" si="3"/>
        <v>664.1</v>
      </c>
      <c r="J54" s="194" t="s">
        <v>201</v>
      </c>
      <c r="K54" s="103">
        <v>2021</v>
      </c>
      <c r="L54" s="103">
        <v>2859</v>
      </c>
      <c r="M54" s="104" t="s">
        <v>219</v>
      </c>
      <c r="N54" s="103">
        <v>761</v>
      </c>
      <c r="O54" s="104" t="s">
        <v>207</v>
      </c>
      <c r="P54" s="195" t="s">
        <v>229</v>
      </c>
      <c r="Q54" s="195" t="s">
        <v>207</v>
      </c>
      <c r="R54" s="196">
        <f t="shared" si="4"/>
        <v>-17</v>
      </c>
      <c r="S54" s="197">
        <f>IF(U54="SI",0,I54)</f>
        <v>664.1</v>
      </c>
      <c r="T54" s="198">
        <f t="shared" si="5"/>
        <v>-11289.7</v>
      </c>
      <c r="U54" s="199" t="s">
        <v>121</v>
      </c>
    </row>
    <row r="55" spans="1:21" ht="15">
      <c r="A55" s="103">
        <v>2021</v>
      </c>
      <c r="B55" s="103">
        <v>277</v>
      </c>
      <c r="C55" s="104" t="s">
        <v>207</v>
      </c>
      <c r="D55" s="193" t="s">
        <v>230</v>
      </c>
      <c r="E55" s="104" t="s">
        <v>135</v>
      </c>
      <c r="F55" s="107">
        <v>184.98</v>
      </c>
      <c r="G55" s="107">
        <v>33.36</v>
      </c>
      <c r="H55" s="102" t="s">
        <v>116</v>
      </c>
      <c r="I55" s="107">
        <f t="shared" si="3"/>
        <v>151.62</v>
      </c>
      <c r="J55" s="194" t="s">
        <v>231</v>
      </c>
      <c r="K55" s="103">
        <v>2021</v>
      </c>
      <c r="L55" s="103">
        <v>2837</v>
      </c>
      <c r="M55" s="104" t="s">
        <v>232</v>
      </c>
      <c r="N55" s="103">
        <v>762</v>
      </c>
      <c r="O55" s="104" t="s">
        <v>207</v>
      </c>
      <c r="P55" s="195" t="s">
        <v>233</v>
      </c>
      <c r="Q55" s="195" t="s">
        <v>207</v>
      </c>
      <c r="R55" s="196">
        <f t="shared" si="4"/>
        <v>-15</v>
      </c>
      <c r="S55" s="197">
        <f>IF(U55="SI",0,I55)</f>
        <v>151.62</v>
      </c>
      <c r="T55" s="198">
        <f t="shared" si="5"/>
        <v>-2274.3</v>
      </c>
      <c r="U55" s="199" t="s">
        <v>121</v>
      </c>
    </row>
    <row r="56" spans="1:21" ht="15">
      <c r="A56" s="103">
        <v>2021</v>
      </c>
      <c r="B56" s="103">
        <v>278</v>
      </c>
      <c r="C56" s="104" t="s">
        <v>207</v>
      </c>
      <c r="D56" s="193" t="s">
        <v>234</v>
      </c>
      <c r="E56" s="104" t="s">
        <v>235</v>
      </c>
      <c r="F56" s="107">
        <v>160.6</v>
      </c>
      <c r="G56" s="107">
        <v>28.96</v>
      </c>
      <c r="H56" s="102" t="s">
        <v>116</v>
      </c>
      <c r="I56" s="107">
        <f t="shared" si="3"/>
        <v>131.64</v>
      </c>
      <c r="J56" s="194" t="s">
        <v>236</v>
      </c>
      <c r="K56" s="103">
        <v>2021</v>
      </c>
      <c r="L56" s="103">
        <v>2833</v>
      </c>
      <c r="M56" s="104" t="s">
        <v>232</v>
      </c>
      <c r="N56" s="103">
        <v>763</v>
      </c>
      <c r="O56" s="104" t="s">
        <v>207</v>
      </c>
      <c r="P56" s="195" t="s">
        <v>233</v>
      </c>
      <c r="Q56" s="195" t="s">
        <v>207</v>
      </c>
      <c r="R56" s="196">
        <f t="shared" si="4"/>
        <v>-15</v>
      </c>
      <c r="S56" s="197">
        <f>IF(U56="SI",0,I56)</f>
        <v>131.64</v>
      </c>
      <c r="T56" s="198">
        <f t="shared" si="5"/>
        <v>-1974.6</v>
      </c>
      <c r="U56" s="199" t="s">
        <v>121</v>
      </c>
    </row>
    <row r="57" spans="1:21" ht="15">
      <c r="A57" s="103">
        <v>2021</v>
      </c>
      <c r="B57" s="103">
        <v>279</v>
      </c>
      <c r="C57" s="104" t="s">
        <v>207</v>
      </c>
      <c r="D57" s="193" t="s">
        <v>237</v>
      </c>
      <c r="E57" s="104" t="s">
        <v>235</v>
      </c>
      <c r="F57" s="107">
        <v>2601.99</v>
      </c>
      <c r="G57" s="107">
        <v>0</v>
      </c>
      <c r="H57" s="102" t="s">
        <v>121</v>
      </c>
      <c r="I57" s="107">
        <f t="shared" si="3"/>
        <v>2601.99</v>
      </c>
      <c r="J57" s="194" t="s">
        <v>238</v>
      </c>
      <c r="K57" s="103">
        <v>2021</v>
      </c>
      <c r="L57" s="103">
        <v>2882</v>
      </c>
      <c r="M57" s="104" t="s">
        <v>220</v>
      </c>
      <c r="N57" s="103">
        <v>764</v>
      </c>
      <c r="O57" s="104" t="s">
        <v>207</v>
      </c>
      <c r="P57" s="195" t="s">
        <v>221</v>
      </c>
      <c r="Q57" s="195" t="s">
        <v>207</v>
      </c>
      <c r="R57" s="196">
        <f t="shared" si="4"/>
        <v>-20</v>
      </c>
      <c r="S57" s="197">
        <f>IF(U57="SI",0,I57)</f>
        <v>2601.99</v>
      </c>
      <c r="T57" s="198">
        <f t="shared" si="5"/>
        <v>-52039.799999999996</v>
      </c>
      <c r="U57" s="199" t="s">
        <v>121</v>
      </c>
    </row>
    <row r="58" spans="1:21" ht="15">
      <c r="A58" s="103">
        <v>2021</v>
      </c>
      <c r="B58" s="103">
        <v>280</v>
      </c>
      <c r="C58" s="104" t="s">
        <v>239</v>
      </c>
      <c r="D58" s="193" t="s">
        <v>240</v>
      </c>
      <c r="E58" s="104" t="s">
        <v>181</v>
      </c>
      <c r="F58" s="107">
        <v>2144.1</v>
      </c>
      <c r="G58" s="107">
        <v>102.1</v>
      </c>
      <c r="H58" s="102" t="s">
        <v>116</v>
      </c>
      <c r="I58" s="107">
        <f t="shared" si="3"/>
        <v>2042</v>
      </c>
      <c r="J58" s="194" t="s">
        <v>241</v>
      </c>
      <c r="K58" s="103">
        <v>2021</v>
      </c>
      <c r="L58" s="103">
        <v>2947</v>
      </c>
      <c r="M58" s="104" t="s">
        <v>181</v>
      </c>
      <c r="N58" s="103">
        <v>773</v>
      </c>
      <c r="O58" s="104" t="s">
        <v>239</v>
      </c>
      <c r="P58" s="195" t="s">
        <v>216</v>
      </c>
      <c r="Q58" s="195" t="s">
        <v>239</v>
      </c>
      <c r="R58" s="196">
        <f t="shared" si="4"/>
        <v>-17</v>
      </c>
      <c r="S58" s="197">
        <f>IF(U58="SI",0,I58)</f>
        <v>2042</v>
      </c>
      <c r="T58" s="198">
        <f t="shared" si="5"/>
        <v>-34714</v>
      </c>
      <c r="U58" s="199" t="s">
        <v>121</v>
      </c>
    </row>
    <row r="59" spans="1:21" ht="15">
      <c r="A59" s="103">
        <v>2021</v>
      </c>
      <c r="B59" s="103">
        <v>281</v>
      </c>
      <c r="C59" s="104" t="s">
        <v>239</v>
      </c>
      <c r="D59" s="193" t="s">
        <v>242</v>
      </c>
      <c r="E59" s="104" t="s">
        <v>209</v>
      </c>
      <c r="F59" s="107">
        <v>242.77</v>
      </c>
      <c r="G59" s="107">
        <v>44.51</v>
      </c>
      <c r="H59" s="102" t="s">
        <v>116</v>
      </c>
      <c r="I59" s="107">
        <f t="shared" si="3"/>
        <v>198.26000000000002</v>
      </c>
      <c r="J59" s="194" t="s">
        <v>243</v>
      </c>
      <c r="K59" s="103">
        <v>2021</v>
      </c>
      <c r="L59" s="103">
        <v>3000</v>
      </c>
      <c r="M59" s="104" t="s">
        <v>210</v>
      </c>
      <c r="N59" s="103">
        <v>777</v>
      </c>
      <c r="O59" s="104" t="s">
        <v>239</v>
      </c>
      <c r="P59" s="195" t="s">
        <v>211</v>
      </c>
      <c r="Q59" s="195" t="s">
        <v>239</v>
      </c>
      <c r="R59" s="196">
        <f t="shared" si="4"/>
        <v>-23</v>
      </c>
      <c r="S59" s="197">
        <f>IF(U59="SI",0,I59)</f>
        <v>198.26000000000002</v>
      </c>
      <c r="T59" s="198">
        <f t="shared" si="5"/>
        <v>-4559.9800000000005</v>
      </c>
      <c r="U59" s="199" t="s">
        <v>121</v>
      </c>
    </row>
    <row r="60" spans="1:21" ht="15">
      <c r="A60" s="103">
        <v>2021</v>
      </c>
      <c r="B60" s="103">
        <v>281</v>
      </c>
      <c r="C60" s="104" t="s">
        <v>239</v>
      </c>
      <c r="D60" s="193" t="s">
        <v>242</v>
      </c>
      <c r="E60" s="104" t="s">
        <v>209</v>
      </c>
      <c r="F60" s="107">
        <v>750</v>
      </c>
      <c r="G60" s="107">
        <v>135.25</v>
      </c>
      <c r="H60" s="102" t="s">
        <v>116</v>
      </c>
      <c r="I60" s="107">
        <f t="shared" si="3"/>
        <v>614.75</v>
      </c>
      <c r="J60" s="194" t="s">
        <v>243</v>
      </c>
      <c r="K60" s="103">
        <v>2021</v>
      </c>
      <c r="L60" s="103">
        <v>3000</v>
      </c>
      <c r="M60" s="104" t="s">
        <v>210</v>
      </c>
      <c r="N60" s="103">
        <v>778</v>
      </c>
      <c r="O60" s="104" t="s">
        <v>239</v>
      </c>
      <c r="P60" s="195" t="s">
        <v>211</v>
      </c>
      <c r="Q60" s="195" t="s">
        <v>239</v>
      </c>
      <c r="R60" s="196">
        <f t="shared" si="4"/>
        <v>-23</v>
      </c>
      <c r="S60" s="197">
        <f>IF(U60="SI",0,I60)</f>
        <v>614.75</v>
      </c>
      <c r="T60" s="198">
        <f t="shared" si="5"/>
        <v>-14139.25</v>
      </c>
      <c r="U60" s="199" t="s">
        <v>121</v>
      </c>
    </row>
    <row r="61" spans="1:21" ht="15">
      <c r="A61" s="103">
        <v>2021</v>
      </c>
      <c r="B61" s="103">
        <v>281</v>
      </c>
      <c r="C61" s="104" t="s">
        <v>239</v>
      </c>
      <c r="D61" s="193" t="s">
        <v>242</v>
      </c>
      <c r="E61" s="104" t="s">
        <v>209</v>
      </c>
      <c r="F61" s="107">
        <v>193.07</v>
      </c>
      <c r="G61" s="107">
        <v>29.24</v>
      </c>
      <c r="H61" s="102" t="s">
        <v>116</v>
      </c>
      <c r="I61" s="107">
        <f t="shared" si="3"/>
        <v>163.82999999999998</v>
      </c>
      <c r="J61" s="194" t="s">
        <v>243</v>
      </c>
      <c r="K61" s="103">
        <v>2021</v>
      </c>
      <c r="L61" s="103">
        <v>3000</v>
      </c>
      <c r="M61" s="104" t="s">
        <v>210</v>
      </c>
      <c r="N61" s="103">
        <v>779</v>
      </c>
      <c r="O61" s="104" t="s">
        <v>239</v>
      </c>
      <c r="P61" s="195" t="s">
        <v>211</v>
      </c>
      <c r="Q61" s="195" t="s">
        <v>239</v>
      </c>
      <c r="R61" s="196">
        <f t="shared" si="4"/>
        <v>-23</v>
      </c>
      <c r="S61" s="197">
        <f>IF(U61="SI",0,I61)</f>
        <v>163.82999999999998</v>
      </c>
      <c r="T61" s="198">
        <f t="shared" si="5"/>
        <v>-3768.0899999999997</v>
      </c>
      <c r="U61" s="199" t="s">
        <v>121</v>
      </c>
    </row>
    <row r="62" spans="1:21" ht="15">
      <c r="A62" s="103">
        <v>2021</v>
      </c>
      <c r="B62" s="103">
        <v>282</v>
      </c>
      <c r="C62" s="104" t="s">
        <v>197</v>
      </c>
      <c r="D62" s="193" t="s">
        <v>245</v>
      </c>
      <c r="E62" s="104" t="s">
        <v>220</v>
      </c>
      <c r="F62" s="107">
        <v>679.46</v>
      </c>
      <c r="G62" s="107">
        <v>0</v>
      </c>
      <c r="H62" s="102" t="s">
        <v>116</v>
      </c>
      <c r="I62" s="107">
        <f t="shared" si="3"/>
        <v>679.46</v>
      </c>
      <c r="J62" s="194" t="s">
        <v>246</v>
      </c>
      <c r="K62" s="103">
        <v>2021</v>
      </c>
      <c r="L62" s="103">
        <v>2911</v>
      </c>
      <c r="M62" s="104" t="s">
        <v>215</v>
      </c>
      <c r="N62" s="103">
        <v>782</v>
      </c>
      <c r="O62" s="104" t="s">
        <v>197</v>
      </c>
      <c r="P62" s="195" t="s">
        <v>247</v>
      </c>
      <c r="Q62" s="195" t="s">
        <v>197</v>
      </c>
      <c r="R62" s="196">
        <f t="shared" si="4"/>
        <v>-14</v>
      </c>
      <c r="S62" s="197">
        <f>IF(U62="SI",0,I62)</f>
        <v>679.46</v>
      </c>
      <c r="T62" s="198">
        <f t="shared" si="5"/>
        <v>-9512.44</v>
      </c>
      <c r="U62" s="199" t="s">
        <v>121</v>
      </c>
    </row>
    <row r="63" spans="1:21" ht="15">
      <c r="A63" s="103">
        <v>2021</v>
      </c>
      <c r="B63" s="103">
        <v>282</v>
      </c>
      <c r="C63" s="104" t="s">
        <v>197</v>
      </c>
      <c r="D63" s="193" t="s">
        <v>245</v>
      </c>
      <c r="E63" s="104" t="s">
        <v>220</v>
      </c>
      <c r="F63" s="107">
        <v>770.54</v>
      </c>
      <c r="G63" s="107">
        <v>0</v>
      </c>
      <c r="H63" s="102" t="s">
        <v>116</v>
      </c>
      <c r="I63" s="107">
        <f t="shared" si="3"/>
        <v>770.54</v>
      </c>
      <c r="J63" s="194" t="s">
        <v>246</v>
      </c>
      <c r="K63" s="103">
        <v>2021</v>
      </c>
      <c r="L63" s="103">
        <v>2911</v>
      </c>
      <c r="M63" s="104" t="s">
        <v>215</v>
      </c>
      <c r="N63" s="103">
        <v>781</v>
      </c>
      <c r="O63" s="104" t="s">
        <v>197</v>
      </c>
      <c r="P63" s="195" t="s">
        <v>247</v>
      </c>
      <c r="Q63" s="195" t="s">
        <v>197</v>
      </c>
      <c r="R63" s="196">
        <f t="shared" si="4"/>
        <v>-14</v>
      </c>
      <c r="S63" s="197">
        <f>IF(U63="SI",0,I63)</f>
        <v>770.54</v>
      </c>
      <c r="T63" s="198">
        <f t="shared" si="5"/>
        <v>-10787.56</v>
      </c>
      <c r="U63" s="199" t="s">
        <v>121</v>
      </c>
    </row>
    <row r="64" spans="1:21" ht="15">
      <c r="A64" s="103">
        <v>2021</v>
      </c>
      <c r="B64" s="103">
        <v>283</v>
      </c>
      <c r="C64" s="104" t="s">
        <v>248</v>
      </c>
      <c r="D64" s="193" t="s">
        <v>249</v>
      </c>
      <c r="E64" s="104" t="s">
        <v>155</v>
      </c>
      <c r="F64" s="107">
        <v>126.88</v>
      </c>
      <c r="G64" s="107">
        <v>0</v>
      </c>
      <c r="H64" s="102" t="s">
        <v>121</v>
      </c>
      <c r="I64" s="107">
        <f t="shared" si="3"/>
        <v>126.88</v>
      </c>
      <c r="J64" s="194" t="s">
        <v>250</v>
      </c>
      <c r="K64" s="103">
        <v>2021</v>
      </c>
      <c r="L64" s="103">
        <v>2711</v>
      </c>
      <c r="M64" s="104" t="s">
        <v>251</v>
      </c>
      <c r="N64" s="103">
        <v>783</v>
      </c>
      <c r="O64" s="104" t="s">
        <v>248</v>
      </c>
      <c r="P64" s="195" t="s">
        <v>252</v>
      </c>
      <c r="Q64" s="195" t="s">
        <v>248</v>
      </c>
      <c r="R64" s="196">
        <f t="shared" si="4"/>
        <v>10</v>
      </c>
      <c r="S64" s="197">
        <f>IF(U64="SI",0,I64)</f>
        <v>126.88</v>
      </c>
      <c r="T64" s="198">
        <f t="shared" si="5"/>
        <v>1268.8</v>
      </c>
      <c r="U64" s="199" t="s">
        <v>121</v>
      </c>
    </row>
    <row r="65" spans="1:21" ht="15">
      <c r="A65" s="103">
        <v>2021</v>
      </c>
      <c r="B65" s="103">
        <v>284</v>
      </c>
      <c r="C65" s="104" t="s">
        <v>248</v>
      </c>
      <c r="D65" s="193" t="s">
        <v>253</v>
      </c>
      <c r="E65" s="104" t="s">
        <v>254</v>
      </c>
      <c r="F65" s="107">
        <v>710</v>
      </c>
      <c r="G65" s="107">
        <v>0</v>
      </c>
      <c r="H65" s="102" t="s">
        <v>121</v>
      </c>
      <c r="I65" s="107">
        <f t="shared" si="3"/>
        <v>710</v>
      </c>
      <c r="J65" s="194" t="s">
        <v>119</v>
      </c>
      <c r="K65" s="103">
        <v>2021</v>
      </c>
      <c r="L65" s="103">
        <v>1972</v>
      </c>
      <c r="M65" s="104" t="s">
        <v>255</v>
      </c>
      <c r="N65" s="103">
        <v>785</v>
      </c>
      <c r="O65" s="104" t="s">
        <v>248</v>
      </c>
      <c r="P65" s="195" t="s">
        <v>256</v>
      </c>
      <c r="Q65" s="195" t="s">
        <v>248</v>
      </c>
      <c r="R65" s="196">
        <f t="shared" si="4"/>
        <v>74</v>
      </c>
      <c r="S65" s="197">
        <f>IF(U65="SI",0,I65)</f>
        <v>710</v>
      </c>
      <c r="T65" s="198">
        <f t="shared" si="5"/>
        <v>52540</v>
      </c>
      <c r="U65" s="199" t="s">
        <v>121</v>
      </c>
    </row>
    <row r="66" spans="1:21" ht="15">
      <c r="A66" s="103">
        <v>2021</v>
      </c>
      <c r="B66" s="103">
        <v>285</v>
      </c>
      <c r="C66" s="104" t="s">
        <v>248</v>
      </c>
      <c r="D66" s="193" t="s">
        <v>253</v>
      </c>
      <c r="E66" s="104" t="s">
        <v>257</v>
      </c>
      <c r="F66" s="107">
        <v>880</v>
      </c>
      <c r="G66" s="107">
        <v>0</v>
      </c>
      <c r="H66" s="102" t="s">
        <v>121</v>
      </c>
      <c r="I66" s="107">
        <f t="shared" si="3"/>
        <v>880</v>
      </c>
      <c r="J66" s="194" t="s">
        <v>119</v>
      </c>
      <c r="K66" s="103">
        <v>2021</v>
      </c>
      <c r="L66" s="103">
        <v>2067</v>
      </c>
      <c r="M66" s="104" t="s">
        <v>257</v>
      </c>
      <c r="N66" s="103">
        <v>786</v>
      </c>
      <c r="O66" s="104" t="s">
        <v>248</v>
      </c>
      <c r="P66" s="195" t="s">
        <v>137</v>
      </c>
      <c r="Q66" s="195" t="s">
        <v>248</v>
      </c>
      <c r="R66" s="196">
        <f t="shared" si="4"/>
        <v>66</v>
      </c>
      <c r="S66" s="197">
        <f>IF(U66="SI",0,I66)</f>
        <v>880</v>
      </c>
      <c r="T66" s="198">
        <f t="shared" si="5"/>
        <v>58080</v>
      </c>
      <c r="U66" s="199" t="s">
        <v>121</v>
      </c>
    </row>
    <row r="67" spans="1:21" ht="15">
      <c r="A67" s="103">
        <v>2021</v>
      </c>
      <c r="B67" s="103">
        <v>286</v>
      </c>
      <c r="C67" s="104" t="s">
        <v>248</v>
      </c>
      <c r="D67" s="193" t="s">
        <v>258</v>
      </c>
      <c r="E67" s="104" t="s">
        <v>259</v>
      </c>
      <c r="F67" s="107">
        <v>40</v>
      </c>
      <c r="G67" s="107">
        <v>0</v>
      </c>
      <c r="H67" s="102" t="s">
        <v>121</v>
      </c>
      <c r="I67" s="107">
        <f t="shared" si="3"/>
        <v>40</v>
      </c>
      <c r="J67" s="194" t="s">
        <v>119</v>
      </c>
      <c r="K67" s="103">
        <v>2021</v>
      </c>
      <c r="L67" s="103">
        <v>2065</v>
      </c>
      <c r="M67" s="104" t="s">
        <v>257</v>
      </c>
      <c r="N67" s="103">
        <v>787</v>
      </c>
      <c r="O67" s="104" t="s">
        <v>248</v>
      </c>
      <c r="P67" s="195" t="s">
        <v>137</v>
      </c>
      <c r="Q67" s="195" t="s">
        <v>248</v>
      </c>
      <c r="R67" s="196">
        <f t="shared" si="4"/>
        <v>66</v>
      </c>
      <c r="S67" s="197">
        <f>IF(U67="SI",0,I67)</f>
        <v>40</v>
      </c>
      <c r="T67" s="198">
        <f t="shared" si="5"/>
        <v>2640</v>
      </c>
      <c r="U67" s="199" t="s">
        <v>121</v>
      </c>
    </row>
    <row r="68" spans="1:21" ht="15">
      <c r="A68" s="103">
        <v>2021</v>
      </c>
      <c r="B68" s="103">
        <v>287</v>
      </c>
      <c r="C68" s="104" t="s">
        <v>248</v>
      </c>
      <c r="D68" s="193" t="s">
        <v>260</v>
      </c>
      <c r="E68" s="104" t="s">
        <v>261</v>
      </c>
      <c r="F68" s="107">
        <v>180</v>
      </c>
      <c r="G68" s="107">
        <v>0</v>
      </c>
      <c r="H68" s="102" t="s">
        <v>121</v>
      </c>
      <c r="I68" s="107">
        <f t="shared" si="3"/>
        <v>180</v>
      </c>
      <c r="J68" s="194" t="s">
        <v>119</v>
      </c>
      <c r="K68" s="103">
        <v>2021</v>
      </c>
      <c r="L68" s="103">
        <v>1991</v>
      </c>
      <c r="M68" s="104" t="s">
        <v>261</v>
      </c>
      <c r="N68" s="103">
        <v>788</v>
      </c>
      <c r="O68" s="104" t="s">
        <v>248</v>
      </c>
      <c r="P68" s="195" t="s">
        <v>178</v>
      </c>
      <c r="Q68" s="195" t="s">
        <v>248</v>
      </c>
      <c r="R68" s="196">
        <f t="shared" si="4"/>
        <v>73</v>
      </c>
      <c r="S68" s="197">
        <f>IF(U68="SI",0,I68)</f>
        <v>180</v>
      </c>
      <c r="T68" s="198">
        <f t="shared" si="5"/>
        <v>13140</v>
      </c>
      <c r="U68" s="199" t="s">
        <v>121</v>
      </c>
    </row>
    <row r="69" spans="1:21" ht="15">
      <c r="A69" s="103">
        <v>2021</v>
      </c>
      <c r="B69" s="103">
        <v>289</v>
      </c>
      <c r="C69" s="104" t="s">
        <v>248</v>
      </c>
      <c r="D69" s="193" t="s">
        <v>262</v>
      </c>
      <c r="E69" s="104" t="s">
        <v>252</v>
      </c>
      <c r="F69" s="107">
        <v>55.22</v>
      </c>
      <c r="G69" s="107">
        <v>5.02</v>
      </c>
      <c r="H69" s="102" t="s">
        <v>116</v>
      </c>
      <c r="I69" s="107">
        <f t="shared" si="3"/>
        <v>50.2</v>
      </c>
      <c r="J69" s="194" t="s">
        <v>119</v>
      </c>
      <c r="K69" s="103">
        <v>2021</v>
      </c>
      <c r="L69" s="103">
        <v>3045</v>
      </c>
      <c r="M69" s="104" t="s">
        <v>244</v>
      </c>
      <c r="N69" s="103">
        <v>799</v>
      </c>
      <c r="O69" s="104" t="s">
        <v>248</v>
      </c>
      <c r="P69" s="195" t="s">
        <v>263</v>
      </c>
      <c r="Q69" s="195" t="s">
        <v>248</v>
      </c>
      <c r="R69" s="196">
        <f t="shared" si="4"/>
        <v>-23</v>
      </c>
      <c r="S69" s="197">
        <f>IF(U69="SI",0,I69)</f>
        <v>50.2</v>
      </c>
      <c r="T69" s="198">
        <f t="shared" si="5"/>
        <v>-1154.6000000000001</v>
      </c>
      <c r="U69" s="199" t="s">
        <v>121</v>
      </c>
    </row>
    <row r="70" spans="1:21" ht="15">
      <c r="A70" s="103">
        <v>2021</v>
      </c>
      <c r="B70" s="103">
        <v>290</v>
      </c>
      <c r="C70" s="104" t="s">
        <v>248</v>
      </c>
      <c r="D70" s="193" t="s">
        <v>264</v>
      </c>
      <c r="E70" s="104" t="s">
        <v>252</v>
      </c>
      <c r="F70" s="107">
        <v>125.02</v>
      </c>
      <c r="G70" s="107">
        <v>11.37</v>
      </c>
      <c r="H70" s="102" t="s">
        <v>116</v>
      </c>
      <c r="I70" s="107">
        <f t="shared" si="3"/>
        <v>113.64999999999999</v>
      </c>
      <c r="J70" s="194" t="s">
        <v>119</v>
      </c>
      <c r="K70" s="103">
        <v>2021</v>
      </c>
      <c r="L70" s="103">
        <v>3072</v>
      </c>
      <c r="M70" s="104" t="s">
        <v>239</v>
      </c>
      <c r="N70" s="103">
        <v>796</v>
      </c>
      <c r="O70" s="104" t="s">
        <v>248</v>
      </c>
      <c r="P70" s="195" t="s">
        <v>265</v>
      </c>
      <c r="Q70" s="195" t="s">
        <v>248</v>
      </c>
      <c r="R70" s="196">
        <f t="shared" si="4"/>
        <v>-25</v>
      </c>
      <c r="S70" s="197">
        <f>IF(U70="SI",0,I70)</f>
        <v>113.64999999999999</v>
      </c>
      <c r="T70" s="198">
        <f t="shared" si="5"/>
        <v>-2841.25</v>
      </c>
      <c r="U70" s="199" t="s">
        <v>121</v>
      </c>
    </row>
    <row r="71" spans="1:21" ht="15">
      <c r="A71" s="103">
        <v>2021</v>
      </c>
      <c r="B71" s="103">
        <v>291</v>
      </c>
      <c r="C71" s="104" t="s">
        <v>248</v>
      </c>
      <c r="D71" s="193" t="s">
        <v>266</v>
      </c>
      <c r="E71" s="104" t="s">
        <v>252</v>
      </c>
      <c r="F71" s="107">
        <v>72</v>
      </c>
      <c r="G71" s="107">
        <v>6.55</v>
      </c>
      <c r="H71" s="102" t="s">
        <v>116</v>
      </c>
      <c r="I71" s="107">
        <f t="shared" si="3"/>
        <v>65.45</v>
      </c>
      <c r="J71" s="194" t="s">
        <v>119</v>
      </c>
      <c r="K71" s="103">
        <v>2021</v>
      </c>
      <c r="L71" s="103">
        <v>3073</v>
      </c>
      <c r="M71" s="104" t="s">
        <v>239</v>
      </c>
      <c r="N71" s="103">
        <v>797</v>
      </c>
      <c r="O71" s="104" t="s">
        <v>248</v>
      </c>
      <c r="P71" s="195" t="s">
        <v>265</v>
      </c>
      <c r="Q71" s="195" t="s">
        <v>248</v>
      </c>
      <c r="R71" s="196">
        <f t="shared" si="4"/>
        <v>-25</v>
      </c>
      <c r="S71" s="197">
        <f>IF(U71="SI",0,I71)</f>
        <v>65.45</v>
      </c>
      <c r="T71" s="198">
        <f t="shared" si="5"/>
        <v>-1636.25</v>
      </c>
      <c r="U71" s="199" t="s">
        <v>121</v>
      </c>
    </row>
    <row r="72" spans="1:21" ht="15">
      <c r="A72" s="103">
        <v>2021</v>
      </c>
      <c r="B72" s="103">
        <v>292</v>
      </c>
      <c r="C72" s="104" t="s">
        <v>248</v>
      </c>
      <c r="D72" s="193" t="s">
        <v>267</v>
      </c>
      <c r="E72" s="104" t="s">
        <v>252</v>
      </c>
      <c r="F72" s="107">
        <v>71.31</v>
      </c>
      <c r="G72" s="107">
        <v>6.48</v>
      </c>
      <c r="H72" s="102" t="s">
        <v>116</v>
      </c>
      <c r="I72" s="107">
        <f aca="true" t="shared" si="6" ref="I72:I99">IF(H72="SI",F72-G72,F72)</f>
        <v>64.83</v>
      </c>
      <c r="J72" s="194" t="s">
        <v>119</v>
      </c>
      <c r="K72" s="103">
        <v>2021</v>
      </c>
      <c r="L72" s="103">
        <v>3076</v>
      </c>
      <c r="M72" s="104" t="s">
        <v>239</v>
      </c>
      <c r="N72" s="103">
        <v>789</v>
      </c>
      <c r="O72" s="104" t="s">
        <v>248</v>
      </c>
      <c r="P72" s="195" t="s">
        <v>265</v>
      </c>
      <c r="Q72" s="195" t="s">
        <v>248</v>
      </c>
      <c r="R72" s="196">
        <f aca="true" t="shared" si="7" ref="R72:R103">Q72-P72</f>
        <v>-25</v>
      </c>
      <c r="S72" s="197">
        <f>IF(U72="SI",0,I72)</f>
        <v>64.83</v>
      </c>
      <c r="T72" s="198">
        <f aca="true" t="shared" si="8" ref="T72:T103">S72*R72</f>
        <v>-1620.75</v>
      </c>
      <c r="U72" s="199" t="s">
        <v>121</v>
      </c>
    </row>
    <row r="73" spans="1:21" ht="15">
      <c r="A73" s="103">
        <v>2021</v>
      </c>
      <c r="B73" s="103">
        <v>294</v>
      </c>
      <c r="C73" s="104" t="s">
        <v>248</v>
      </c>
      <c r="D73" s="193" t="s">
        <v>268</v>
      </c>
      <c r="E73" s="104" t="s">
        <v>252</v>
      </c>
      <c r="F73" s="107">
        <v>58.44</v>
      </c>
      <c r="G73" s="107">
        <v>5.31</v>
      </c>
      <c r="H73" s="102" t="s">
        <v>116</v>
      </c>
      <c r="I73" s="107">
        <f t="shared" si="6"/>
        <v>53.129999999999995</v>
      </c>
      <c r="J73" s="194" t="s">
        <v>119</v>
      </c>
      <c r="K73" s="103">
        <v>2021</v>
      </c>
      <c r="L73" s="103">
        <v>3047</v>
      </c>
      <c r="M73" s="104" t="s">
        <v>244</v>
      </c>
      <c r="N73" s="103">
        <v>795</v>
      </c>
      <c r="O73" s="104" t="s">
        <v>248</v>
      </c>
      <c r="P73" s="195" t="s">
        <v>263</v>
      </c>
      <c r="Q73" s="195" t="s">
        <v>248</v>
      </c>
      <c r="R73" s="196">
        <f t="shared" si="7"/>
        <v>-23</v>
      </c>
      <c r="S73" s="197">
        <f>IF(U73="SI",0,I73)</f>
        <v>53.129999999999995</v>
      </c>
      <c r="T73" s="198">
        <f t="shared" si="8"/>
        <v>-1221.9899999999998</v>
      </c>
      <c r="U73" s="199" t="s">
        <v>121</v>
      </c>
    </row>
    <row r="74" spans="1:21" ht="15">
      <c r="A74" s="103">
        <v>2021</v>
      </c>
      <c r="B74" s="103">
        <v>295</v>
      </c>
      <c r="C74" s="104" t="s">
        <v>248</v>
      </c>
      <c r="D74" s="193" t="s">
        <v>269</v>
      </c>
      <c r="E74" s="104" t="s">
        <v>252</v>
      </c>
      <c r="F74" s="107">
        <v>58.44</v>
      </c>
      <c r="G74" s="107">
        <v>5.31</v>
      </c>
      <c r="H74" s="102" t="s">
        <v>116</v>
      </c>
      <c r="I74" s="107">
        <f t="shared" si="6"/>
        <v>53.129999999999995</v>
      </c>
      <c r="J74" s="194" t="s">
        <v>119</v>
      </c>
      <c r="K74" s="103">
        <v>2021</v>
      </c>
      <c r="L74" s="103">
        <v>3077</v>
      </c>
      <c r="M74" s="104" t="s">
        <v>239</v>
      </c>
      <c r="N74" s="103">
        <v>791</v>
      </c>
      <c r="O74" s="104" t="s">
        <v>248</v>
      </c>
      <c r="P74" s="195" t="s">
        <v>265</v>
      </c>
      <c r="Q74" s="195" t="s">
        <v>248</v>
      </c>
      <c r="R74" s="196">
        <f t="shared" si="7"/>
        <v>-25</v>
      </c>
      <c r="S74" s="197">
        <f>IF(U74="SI",0,I74)</f>
        <v>53.129999999999995</v>
      </c>
      <c r="T74" s="198">
        <f t="shared" si="8"/>
        <v>-1328.25</v>
      </c>
      <c r="U74" s="199" t="s">
        <v>121</v>
      </c>
    </row>
    <row r="75" spans="1:21" ht="15">
      <c r="A75" s="103">
        <v>2021</v>
      </c>
      <c r="B75" s="103">
        <v>296</v>
      </c>
      <c r="C75" s="104" t="s">
        <v>248</v>
      </c>
      <c r="D75" s="193" t="s">
        <v>270</v>
      </c>
      <c r="E75" s="104" t="s">
        <v>252</v>
      </c>
      <c r="F75" s="107">
        <v>1.92</v>
      </c>
      <c r="G75" s="107">
        <v>0</v>
      </c>
      <c r="H75" s="102" t="s">
        <v>116</v>
      </c>
      <c r="I75" s="107">
        <f t="shared" si="6"/>
        <v>1.92</v>
      </c>
      <c r="J75" s="194" t="s">
        <v>119</v>
      </c>
      <c r="K75" s="103">
        <v>2021</v>
      </c>
      <c r="L75" s="103">
        <v>3050</v>
      </c>
      <c r="M75" s="104" t="s">
        <v>244</v>
      </c>
      <c r="N75" s="103">
        <v>799</v>
      </c>
      <c r="O75" s="104" t="s">
        <v>248</v>
      </c>
      <c r="P75" s="195" t="s">
        <v>263</v>
      </c>
      <c r="Q75" s="195" t="s">
        <v>248</v>
      </c>
      <c r="R75" s="196">
        <f t="shared" si="7"/>
        <v>-23</v>
      </c>
      <c r="S75" s="197">
        <f>IF(U75="SI",0,I75)</f>
        <v>1.92</v>
      </c>
      <c r="T75" s="198">
        <f t="shared" si="8"/>
        <v>-44.16</v>
      </c>
      <c r="U75" s="199" t="s">
        <v>121</v>
      </c>
    </row>
    <row r="76" spans="1:21" ht="15">
      <c r="A76" s="103">
        <v>2021</v>
      </c>
      <c r="B76" s="103">
        <v>297</v>
      </c>
      <c r="C76" s="104" t="s">
        <v>248</v>
      </c>
      <c r="D76" s="193" t="s">
        <v>271</v>
      </c>
      <c r="E76" s="104" t="s">
        <v>252</v>
      </c>
      <c r="F76" s="107">
        <v>693.01</v>
      </c>
      <c r="G76" s="107">
        <v>63</v>
      </c>
      <c r="H76" s="102" t="s">
        <v>116</v>
      </c>
      <c r="I76" s="107">
        <f t="shared" si="6"/>
        <v>630.01</v>
      </c>
      <c r="J76" s="194" t="s">
        <v>119</v>
      </c>
      <c r="K76" s="103">
        <v>2021</v>
      </c>
      <c r="L76" s="103">
        <v>3054</v>
      </c>
      <c r="M76" s="104" t="s">
        <v>244</v>
      </c>
      <c r="N76" s="103">
        <v>794</v>
      </c>
      <c r="O76" s="104" t="s">
        <v>248</v>
      </c>
      <c r="P76" s="195" t="s">
        <v>263</v>
      </c>
      <c r="Q76" s="195" t="s">
        <v>248</v>
      </c>
      <c r="R76" s="196">
        <f t="shared" si="7"/>
        <v>-23</v>
      </c>
      <c r="S76" s="197">
        <f>IF(U76="SI",0,I76)</f>
        <v>630.01</v>
      </c>
      <c r="T76" s="198">
        <f t="shared" si="8"/>
        <v>-14490.23</v>
      </c>
      <c r="U76" s="199" t="s">
        <v>121</v>
      </c>
    </row>
    <row r="77" spans="1:21" ht="15">
      <c r="A77" s="103">
        <v>2021</v>
      </c>
      <c r="B77" s="103">
        <v>298</v>
      </c>
      <c r="C77" s="104" t="s">
        <v>248</v>
      </c>
      <c r="D77" s="193" t="s">
        <v>272</v>
      </c>
      <c r="E77" s="104" t="s">
        <v>252</v>
      </c>
      <c r="F77" s="107">
        <v>55.22</v>
      </c>
      <c r="G77" s="107">
        <v>5.02</v>
      </c>
      <c r="H77" s="102" t="s">
        <v>116</v>
      </c>
      <c r="I77" s="107">
        <f t="shared" si="6"/>
        <v>50.2</v>
      </c>
      <c r="J77" s="194" t="s">
        <v>119</v>
      </c>
      <c r="K77" s="103">
        <v>2021</v>
      </c>
      <c r="L77" s="103">
        <v>3049</v>
      </c>
      <c r="M77" s="104" t="s">
        <v>244</v>
      </c>
      <c r="N77" s="103">
        <v>792</v>
      </c>
      <c r="O77" s="104" t="s">
        <v>248</v>
      </c>
      <c r="P77" s="195" t="s">
        <v>263</v>
      </c>
      <c r="Q77" s="195" t="s">
        <v>248</v>
      </c>
      <c r="R77" s="196">
        <f t="shared" si="7"/>
        <v>-23</v>
      </c>
      <c r="S77" s="197">
        <f>IF(U77="SI",0,I77)</f>
        <v>50.2</v>
      </c>
      <c r="T77" s="198">
        <f t="shared" si="8"/>
        <v>-1154.6000000000001</v>
      </c>
      <c r="U77" s="199" t="s">
        <v>121</v>
      </c>
    </row>
    <row r="78" spans="1:21" ht="15">
      <c r="A78" s="103">
        <v>2021</v>
      </c>
      <c r="B78" s="103">
        <v>299</v>
      </c>
      <c r="C78" s="104" t="s">
        <v>248</v>
      </c>
      <c r="D78" s="193" t="s">
        <v>273</v>
      </c>
      <c r="E78" s="104" t="s">
        <v>252</v>
      </c>
      <c r="F78" s="107">
        <v>140.21</v>
      </c>
      <c r="G78" s="107">
        <v>12.75</v>
      </c>
      <c r="H78" s="102" t="s">
        <v>116</v>
      </c>
      <c r="I78" s="107">
        <f t="shared" si="6"/>
        <v>127.46000000000001</v>
      </c>
      <c r="J78" s="194" t="s">
        <v>119</v>
      </c>
      <c r="K78" s="103">
        <v>2021</v>
      </c>
      <c r="L78" s="103">
        <v>3074</v>
      </c>
      <c r="M78" s="104" t="s">
        <v>239</v>
      </c>
      <c r="N78" s="103">
        <v>790</v>
      </c>
      <c r="O78" s="104" t="s">
        <v>248</v>
      </c>
      <c r="P78" s="195" t="s">
        <v>265</v>
      </c>
      <c r="Q78" s="195" t="s">
        <v>248</v>
      </c>
      <c r="R78" s="196">
        <f t="shared" si="7"/>
        <v>-25</v>
      </c>
      <c r="S78" s="197">
        <f>IF(U78="SI",0,I78)</f>
        <v>127.46000000000001</v>
      </c>
      <c r="T78" s="198">
        <f t="shared" si="8"/>
        <v>-3186.5</v>
      </c>
      <c r="U78" s="199" t="s">
        <v>121</v>
      </c>
    </row>
    <row r="79" spans="1:21" ht="15">
      <c r="A79" s="103">
        <v>2021</v>
      </c>
      <c r="B79" s="103">
        <v>300</v>
      </c>
      <c r="C79" s="104" t="s">
        <v>248</v>
      </c>
      <c r="D79" s="193" t="s">
        <v>274</v>
      </c>
      <c r="E79" s="104" t="s">
        <v>252</v>
      </c>
      <c r="F79" s="107">
        <v>43.2</v>
      </c>
      <c r="G79" s="107">
        <v>3.93</v>
      </c>
      <c r="H79" s="102" t="s">
        <v>116</v>
      </c>
      <c r="I79" s="107">
        <f t="shared" si="6"/>
        <v>39.27</v>
      </c>
      <c r="J79" s="194" t="s">
        <v>119</v>
      </c>
      <c r="K79" s="103">
        <v>2021</v>
      </c>
      <c r="L79" s="103">
        <v>3048</v>
      </c>
      <c r="M79" s="104" t="s">
        <v>244</v>
      </c>
      <c r="N79" s="103">
        <v>790</v>
      </c>
      <c r="O79" s="104" t="s">
        <v>248</v>
      </c>
      <c r="P79" s="195" t="s">
        <v>263</v>
      </c>
      <c r="Q79" s="195" t="s">
        <v>248</v>
      </c>
      <c r="R79" s="196">
        <f t="shared" si="7"/>
        <v>-23</v>
      </c>
      <c r="S79" s="197">
        <f>IF(U79="SI",0,I79)</f>
        <v>39.27</v>
      </c>
      <c r="T79" s="198">
        <f t="shared" si="8"/>
        <v>-903.21</v>
      </c>
      <c r="U79" s="199" t="s">
        <v>121</v>
      </c>
    </row>
    <row r="80" spans="1:21" ht="15">
      <c r="A80" s="103">
        <v>2021</v>
      </c>
      <c r="B80" s="103">
        <v>301</v>
      </c>
      <c r="C80" s="104" t="s">
        <v>248</v>
      </c>
      <c r="D80" s="193" t="s">
        <v>275</v>
      </c>
      <c r="E80" s="104" t="s">
        <v>252</v>
      </c>
      <c r="F80" s="107">
        <v>177.3</v>
      </c>
      <c r="G80" s="107">
        <v>25.25</v>
      </c>
      <c r="H80" s="102" t="s">
        <v>116</v>
      </c>
      <c r="I80" s="107">
        <f t="shared" si="6"/>
        <v>152.05</v>
      </c>
      <c r="J80" s="194" t="s">
        <v>119</v>
      </c>
      <c r="K80" s="103">
        <v>2021</v>
      </c>
      <c r="L80" s="103">
        <v>3078</v>
      </c>
      <c r="M80" s="104" t="s">
        <v>239</v>
      </c>
      <c r="N80" s="103">
        <v>796</v>
      </c>
      <c r="O80" s="104" t="s">
        <v>248</v>
      </c>
      <c r="P80" s="195" t="s">
        <v>265</v>
      </c>
      <c r="Q80" s="195" t="s">
        <v>248</v>
      </c>
      <c r="R80" s="196">
        <f t="shared" si="7"/>
        <v>-25</v>
      </c>
      <c r="S80" s="197">
        <f>IF(U80="SI",0,I80)</f>
        <v>152.05</v>
      </c>
      <c r="T80" s="198">
        <f t="shared" si="8"/>
        <v>-3801.2500000000005</v>
      </c>
      <c r="U80" s="199" t="s">
        <v>121</v>
      </c>
    </row>
    <row r="81" spans="1:21" ht="15">
      <c r="A81" s="103">
        <v>2021</v>
      </c>
      <c r="B81" s="103">
        <v>304</v>
      </c>
      <c r="C81" s="104" t="s">
        <v>248</v>
      </c>
      <c r="D81" s="193" t="s">
        <v>276</v>
      </c>
      <c r="E81" s="104" t="s">
        <v>252</v>
      </c>
      <c r="F81" s="107">
        <v>55.22</v>
      </c>
      <c r="G81" s="107">
        <v>5.02</v>
      </c>
      <c r="H81" s="102" t="s">
        <v>116</v>
      </c>
      <c r="I81" s="107">
        <f t="shared" si="6"/>
        <v>50.2</v>
      </c>
      <c r="J81" s="194" t="s">
        <v>119</v>
      </c>
      <c r="K81" s="103">
        <v>2021</v>
      </c>
      <c r="L81" s="103">
        <v>3053</v>
      </c>
      <c r="M81" s="104" t="s">
        <v>244</v>
      </c>
      <c r="N81" s="103">
        <v>790</v>
      </c>
      <c r="O81" s="104" t="s">
        <v>248</v>
      </c>
      <c r="P81" s="195" t="s">
        <v>263</v>
      </c>
      <c r="Q81" s="195" t="s">
        <v>248</v>
      </c>
      <c r="R81" s="196">
        <f t="shared" si="7"/>
        <v>-23</v>
      </c>
      <c r="S81" s="197">
        <f>IF(U81="SI",0,I81)</f>
        <v>50.2</v>
      </c>
      <c r="T81" s="198">
        <f t="shared" si="8"/>
        <v>-1154.6000000000001</v>
      </c>
      <c r="U81" s="199" t="s">
        <v>121</v>
      </c>
    </row>
    <row r="82" spans="1:21" ht="15">
      <c r="A82" s="103">
        <v>2021</v>
      </c>
      <c r="B82" s="103">
        <v>305</v>
      </c>
      <c r="C82" s="104" t="s">
        <v>248</v>
      </c>
      <c r="D82" s="193" t="s">
        <v>277</v>
      </c>
      <c r="E82" s="104" t="s">
        <v>252</v>
      </c>
      <c r="F82" s="107">
        <v>299.84</v>
      </c>
      <c r="G82" s="107">
        <v>27.26</v>
      </c>
      <c r="H82" s="102" t="s">
        <v>116</v>
      </c>
      <c r="I82" s="107">
        <f t="shared" si="6"/>
        <v>272.58</v>
      </c>
      <c r="J82" s="194" t="s">
        <v>119</v>
      </c>
      <c r="K82" s="103">
        <v>2021</v>
      </c>
      <c r="L82" s="103">
        <v>3070</v>
      </c>
      <c r="M82" s="104" t="s">
        <v>239</v>
      </c>
      <c r="N82" s="103">
        <v>798</v>
      </c>
      <c r="O82" s="104" t="s">
        <v>248</v>
      </c>
      <c r="P82" s="195" t="s">
        <v>265</v>
      </c>
      <c r="Q82" s="195" t="s">
        <v>248</v>
      </c>
      <c r="R82" s="196">
        <f t="shared" si="7"/>
        <v>-25</v>
      </c>
      <c r="S82" s="197">
        <f>IF(U82="SI",0,I82)</f>
        <v>272.58</v>
      </c>
      <c r="T82" s="198">
        <f t="shared" si="8"/>
        <v>-6814.5</v>
      </c>
      <c r="U82" s="199" t="s">
        <v>121</v>
      </c>
    </row>
    <row r="83" spans="1:21" ht="15">
      <c r="A83" s="103">
        <v>2021</v>
      </c>
      <c r="B83" s="103">
        <v>306</v>
      </c>
      <c r="C83" s="104" t="s">
        <v>248</v>
      </c>
      <c r="D83" s="193" t="s">
        <v>278</v>
      </c>
      <c r="E83" s="104" t="s">
        <v>252</v>
      </c>
      <c r="F83" s="107">
        <v>55.22</v>
      </c>
      <c r="G83" s="107">
        <v>5.02</v>
      </c>
      <c r="H83" s="102" t="s">
        <v>116</v>
      </c>
      <c r="I83" s="107">
        <f t="shared" si="6"/>
        <v>50.2</v>
      </c>
      <c r="J83" s="194" t="s">
        <v>119</v>
      </c>
      <c r="K83" s="103">
        <v>2021</v>
      </c>
      <c r="L83" s="103">
        <v>3046</v>
      </c>
      <c r="M83" s="104" t="s">
        <v>244</v>
      </c>
      <c r="N83" s="103">
        <v>793</v>
      </c>
      <c r="O83" s="104" t="s">
        <v>248</v>
      </c>
      <c r="P83" s="195" t="s">
        <v>263</v>
      </c>
      <c r="Q83" s="195" t="s">
        <v>248</v>
      </c>
      <c r="R83" s="196">
        <f t="shared" si="7"/>
        <v>-23</v>
      </c>
      <c r="S83" s="197">
        <f>IF(U83="SI",0,I83)</f>
        <v>50.2</v>
      </c>
      <c r="T83" s="198">
        <f t="shared" si="8"/>
        <v>-1154.6000000000001</v>
      </c>
      <c r="U83" s="199" t="s">
        <v>121</v>
      </c>
    </row>
    <row r="84" spans="1:21" ht="15">
      <c r="A84" s="103">
        <v>2021</v>
      </c>
      <c r="B84" s="103">
        <v>308</v>
      </c>
      <c r="C84" s="104" t="s">
        <v>279</v>
      </c>
      <c r="D84" s="193" t="s">
        <v>280</v>
      </c>
      <c r="E84" s="104" t="s">
        <v>221</v>
      </c>
      <c r="F84" s="107">
        <v>46.2</v>
      </c>
      <c r="G84" s="107">
        <v>8.33</v>
      </c>
      <c r="H84" s="102" t="s">
        <v>116</v>
      </c>
      <c r="I84" s="107">
        <f t="shared" si="6"/>
        <v>37.870000000000005</v>
      </c>
      <c r="J84" s="194" t="s">
        <v>158</v>
      </c>
      <c r="K84" s="103">
        <v>2021</v>
      </c>
      <c r="L84" s="103">
        <v>3291</v>
      </c>
      <c r="M84" s="104" t="s">
        <v>281</v>
      </c>
      <c r="N84" s="103">
        <v>811</v>
      </c>
      <c r="O84" s="104" t="s">
        <v>279</v>
      </c>
      <c r="P84" s="195" t="s">
        <v>282</v>
      </c>
      <c r="Q84" s="195" t="s">
        <v>279</v>
      </c>
      <c r="R84" s="196">
        <f t="shared" si="7"/>
        <v>-25</v>
      </c>
      <c r="S84" s="197">
        <f>IF(U84="SI",0,I84)</f>
        <v>37.870000000000005</v>
      </c>
      <c r="T84" s="198">
        <f t="shared" si="8"/>
        <v>-946.7500000000001</v>
      </c>
      <c r="U84" s="199" t="s">
        <v>121</v>
      </c>
    </row>
    <row r="85" spans="1:21" ht="15">
      <c r="A85" s="103">
        <v>2021</v>
      </c>
      <c r="B85" s="103">
        <v>309</v>
      </c>
      <c r="C85" s="104" t="s">
        <v>279</v>
      </c>
      <c r="D85" s="193" t="s">
        <v>283</v>
      </c>
      <c r="E85" s="104" t="s">
        <v>284</v>
      </c>
      <c r="F85" s="107">
        <v>50.76</v>
      </c>
      <c r="G85" s="107">
        <v>9.15</v>
      </c>
      <c r="H85" s="102" t="s">
        <v>116</v>
      </c>
      <c r="I85" s="107">
        <f t="shared" si="6"/>
        <v>41.61</v>
      </c>
      <c r="J85" s="194" t="s">
        <v>158</v>
      </c>
      <c r="K85" s="103">
        <v>2021</v>
      </c>
      <c r="L85" s="103">
        <v>3252</v>
      </c>
      <c r="M85" s="104" t="s">
        <v>221</v>
      </c>
      <c r="N85" s="103">
        <v>806</v>
      </c>
      <c r="O85" s="104" t="s">
        <v>279</v>
      </c>
      <c r="P85" s="195" t="s">
        <v>285</v>
      </c>
      <c r="Q85" s="195" t="s">
        <v>279</v>
      </c>
      <c r="R85" s="196">
        <f t="shared" si="7"/>
        <v>-23</v>
      </c>
      <c r="S85" s="197">
        <f>IF(U85="SI",0,I85)</f>
        <v>41.61</v>
      </c>
      <c r="T85" s="198">
        <f t="shared" si="8"/>
        <v>-957.03</v>
      </c>
      <c r="U85" s="199" t="s">
        <v>121</v>
      </c>
    </row>
    <row r="86" spans="1:21" ht="15">
      <c r="A86" s="103">
        <v>2021</v>
      </c>
      <c r="B86" s="103">
        <v>310</v>
      </c>
      <c r="C86" s="104" t="s">
        <v>279</v>
      </c>
      <c r="D86" s="193" t="s">
        <v>286</v>
      </c>
      <c r="E86" s="104" t="s">
        <v>284</v>
      </c>
      <c r="F86" s="107">
        <v>404.22</v>
      </c>
      <c r="G86" s="107">
        <v>72.89</v>
      </c>
      <c r="H86" s="102" t="s">
        <v>116</v>
      </c>
      <c r="I86" s="107">
        <f t="shared" si="6"/>
        <v>331.33000000000004</v>
      </c>
      <c r="J86" s="194" t="s">
        <v>158</v>
      </c>
      <c r="K86" s="103">
        <v>2021</v>
      </c>
      <c r="L86" s="103">
        <v>3276</v>
      </c>
      <c r="M86" s="104" t="s">
        <v>247</v>
      </c>
      <c r="N86" s="103">
        <v>815</v>
      </c>
      <c r="O86" s="104" t="s">
        <v>279</v>
      </c>
      <c r="P86" s="195" t="s">
        <v>287</v>
      </c>
      <c r="Q86" s="195" t="s">
        <v>279</v>
      </c>
      <c r="R86" s="196">
        <f t="shared" si="7"/>
        <v>-24</v>
      </c>
      <c r="S86" s="197">
        <f>IF(U86="SI",0,I86)</f>
        <v>331.33000000000004</v>
      </c>
      <c r="T86" s="198">
        <f t="shared" si="8"/>
        <v>-7951.920000000001</v>
      </c>
      <c r="U86" s="199" t="s">
        <v>121</v>
      </c>
    </row>
    <row r="87" spans="1:21" ht="15">
      <c r="A87" s="103">
        <v>2021</v>
      </c>
      <c r="B87" s="103">
        <v>311</v>
      </c>
      <c r="C87" s="104" t="s">
        <v>279</v>
      </c>
      <c r="D87" s="193" t="s">
        <v>288</v>
      </c>
      <c r="E87" s="104" t="s">
        <v>284</v>
      </c>
      <c r="F87" s="107">
        <v>14.8</v>
      </c>
      <c r="G87" s="107">
        <v>2.67</v>
      </c>
      <c r="H87" s="102" t="s">
        <v>116</v>
      </c>
      <c r="I87" s="107">
        <f t="shared" si="6"/>
        <v>12.13</v>
      </c>
      <c r="J87" s="194" t="s">
        <v>158</v>
      </c>
      <c r="K87" s="103">
        <v>2021</v>
      </c>
      <c r="L87" s="103">
        <v>3251</v>
      </c>
      <c r="M87" s="104" t="s">
        <v>221</v>
      </c>
      <c r="N87" s="103">
        <v>813</v>
      </c>
      <c r="O87" s="104" t="s">
        <v>279</v>
      </c>
      <c r="P87" s="195" t="s">
        <v>285</v>
      </c>
      <c r="Q87" s="195" t="s">
        <v>279</v>
      </c>
      <c r="R87" s="196">
        <f t="shared" si="7"/>
        <v>-23</v>
      </c>
      <c r="S87" s="197">
        <f>IF(U87="SI",0,I87)</f>
        <v>12.13</v>
      </c>
      <c r="T87" s="198">
        <f t="shared" si="8"/>
        <v>-278.99</v>
      </c>
      <c r="U87" s="199" t="s">
        <v>121</v>
      </c>
    </row>
    <row r="88" spans="1:21" ht="15">
      <c r="A88" s="103">
        <v>2021</v>
      </c>
      <c r="B88" s="103">
        <v>312</v>
      </c>
      <c r="C88" s="104" t="s">
        <v>279</v>
      </c>
      <c r="D88" s="193" t="s">
        <v>289</v>
      </c>
      <c r="E88" s="104" t="s">
        <v>284</v>
      </c>
      <c r="F88" s="107">
        <v>54</v>
      </c>
      <c r="G88" s="107">
        <v>9.74</v>
      </c>
      <c r="H88" s="102" t="s">
        <v>116</v>
      </c>
      <c r="I88" s="107">
        <f t="shared" si="6"/>
        <v>44.26</v>
      </c>
      <c r="J88" s="194" t="s">
        <v>158</v>
      </c>
      <c r="K88" s="103">
        <v>2021</v>
      </c>
      <c r="L88" s="103">
        <v>3269</v>
      </c>
      <c r="M88" s="104" t="s">
        <v>247</v>
      </c>
      <c r="N88" s="103">
        <v>809</v>
      </c>
      <c r="O88" s="104" t="s">
        <v>279</v>
      </c>
      <c r="P88" s="195" t="s">
        <v>287</v>
      </c>
      <c r="Q88" s="195" t="s">
        <v>279</v>
      </c>
      <c r="R88" s="196">
        <f t="shared" si="7"/>
        <v>-24</v>
      </c>
      <c r="S88" s="197">
        <f>IF(U88="SI",0,I88)</f>
        <v>44.26</v>
      </c>
      <c r="T88" s="198">
        <f t="shared" si="8"/>
        <v>-1062.24</v>
      </c>
      <c r="U88" s="199" t="s">
        <v>121</v>
      </c>
    </row>
    <row r="89" spans="1:21" ht="15">
      <c r="A89" s="103">
        <v>2021</v>
      </c>
      <c r="B89" s="103">
        <v>313</v>
      </c>
      <c r="C89" s="104" t="s">
        <v>279</v>
      </c>
      <c r="D89" s="193" t="s">
        <v>290</v>
      </c>
      <c r="E89" s="104" t="s">
        <v>284</v>
      </c>
      <c r="F89" s="107">
        <v>92.02</v>
      </c>
      <c r="G89" s="107">
        <v>16.59</v>
      </c>
      <c r="H89" s="102" t="s">
        <v>116</v>
      </c>
      <c r="I89" s="107">
        <f t="shared" si="6"/>
        <v>75.42999999999999</v>
      </c>
      <c r="J89" s="194" t="s">
        <v>158</v>
      </c>
      <c r="K89" s="103">
        <v>2021</v>
      </c>
      <c r="L89" s="103">
        <v>3253</v>
      </c>
      <c r="M89" s="104" t="s">
        <v>221</v>
      </c>
      <c r="N89" s="103">
        <v>808</v>
      </c>
      <c r="O89" s="104" t="s">
        <v>279</v>
      </c>
      <c r="P89" s="195" t="s">
        <v>285</v>
      </c>
      <c r="Q89" s="195" t="s">
        <v>279</v>
      </c>
      <c r="R89" s="196">
        <f t="shared" si="7"/>
        <v>-23</v>
      </c>
      <c r="S89" s="197">
        <f>IF(U89="SI",0,I89)</f>
        <v>75.42999999999999</v>
      </c>
      <c r="T89" s="198">
        <f t="shared" si="8"/>
        <v>-1734.8899999999999</v>
      </c>
      <c r="U89" s="199" t="s">
        <v>121</v>
      </c>
    </row>
    <row r="90" spans="1:21" ht="15">
      <c r="A90" s="103">
        <v>2021</v>
      </c>
      <c r="B90" s="103">
        <v>314</v>
      </c>
      <c r="C90" s="104" t="s">
        <v>279</v>
      </c>
      <c r="D90" s="193" t="s">
        <v>291</v>
      </c>
      <c r="E90" s="104" t="s">
        <v>284</v>
      </c>
      <c r="F90" s="107">
        <v>71.08</v>
      </c>
      <c r="G90" s="107">
        <v>12.82</v>
      </c>
      <c r="H90" s="102" t="s">
        <v>116</v>
      </c>
      <c r="I90" s="107">
        <f t="shared" si="6"/>
        <v>58.26</v>
      </c>
      <c r="J90" s="194" t="s">
        <v>158</v>
      </c>
      <c r="K90" s="103">
        <v>2021</v>
      </c>
      <c r="L90" s="103">
        <v>3274</v>
      </c>
      <c r="M90" s="104" t="s">
        <v>247</v>
      </c>
      <c r="N90" s="103">
        <v>807</v>
      </c>
      <c r="O90" s="104" t="s">
        <v>279</v>
      </c>
      <c r="P90" s="195" t="s">
        <v>287</v>
      </c>
      <c r="Q90" s="195" t="s">
        <v>279</v>
      </c>
      <c r="R90" s="196">
        <f t="shared" si="7"/>
        <v>-24</v>
      </c>
      <c r="S90" s="197">
        <f>IF(U90="SI",0,I90)</f>
        <v>58.26</v>
      </c>
      <c r="T90" s="198">
        <f t="shared" si="8"/>
        <v>-1398.24</v>
      </c>
      <c r="U90" s="199" t="s">
        <v>121</v>
      </c>
    </row>
    <row r="91" spans="1:21" ht="15">
      <c r="A91" s="103">
        <v>2021</v>
      </c>
      <c r="B91" s="103">
        <v>315</v>
      </c>
      <c r="C91" s="104" t="s">
        <v>279</v>
      </c>
      <c r="D91" s="193" t="s">
        <v>292</v>
      </c>
      <c r="E91" s="104" t="s">
        <v>284</v>
      </c>
      <c r="F91" s="107">
        <v>19.34</v>
      </c>
      <c r="G91" s="107">
        <v>3.49</v>
      </c>
      <c r="H91" s="102" t="s">
        <v>116</v>
      </c>
      <c r="I91" s="107">
        <f t="shared" si="6"/>
        <v>15.85</v>
      </c>
      <c r="J91" s="194" t="s">
        <v>158</v>
      </c>
      <c r="K91" s="103">
        <v>2021</v>
      </c>
      <c r="L91" s="103">
        <v>3250</v>
      </c>
      <c r="M91" s="104" t="s">
        <v>221</v>
      </c>
      <c r="N91" s="103">
        <v>814</v>
      </c>
      <c r="O91" s="104" t="s">
        <v>279</v>
      </c>
      <c r="P91" s="195" t="s">
        <v>285</v>
      </c>
      <c r="Q91" s="195" t="s">
        <v>279</v>
      </c>
      <c r="R91" s="196">
        <f t="shared" si="7"/>
        <v>-23</v>
      </c>
      <c r="S91" s="197">
        <f>IF(U91="SI",0,I91)</f>
        <v>15.85</v>
      </c>
      <c r="T91" s="198">
        <f t="shared" si="8"/>
        <v>-364.55</v>
      </c>
      <c r="U91" s="199" t="s">
        <v>121</v>
      </c>
    </row>
    <row r="92" spans="1:21" ht="15">
      <c r="A92" s="103">
        <v>2021</v>
      </c>
      <c r="B92" s="103">
        <v>316</v>
      </c>
      <c r="C92" s="104" t="s">
        <v>279</v>
      </c>
      <c r="D92" s="193" t="s">
        <v>293</v>
      </c>
      <c r="E92" s="104" t="s">
        <v>284</v>
      </c>
      <c r="F92" s="107">
        <v>256.25</v>
      </c>
      <c r="G92" s="107">
        <v>46.21</v>
      </c>
      <c r="H92" s="102" t="s">
        <v>116</v>
      </c>
      <c r="I92" s="107">
        <f t="shared" si="6"/>
        <v>210.04</v>
      </c>
      <c r="J92" s="194" t="s">
        <v>158</v>
      </c>
      <c r="K92" s="103">
        <v>2021</v>
      </c>
      <c r="L92" s="103">
        <v>3270</v>
      </c>
      <c r="M92" s="104" t="s">
        <v>247</v>
      </c>
      <c r="N92" s="103">
        <v>815</v>
      </c>
      <c r="O92" s="104" t="s">
        <v>279</v>
      </c>
      <c r="P92" s="195" t="s">
        <v>287</v>
      </c>
      <c r="Q92" s="195" t="s">
        <v>279</v>
      </c>
      <c r="R92" s="196">
        <f t="shared" si="7"/>
        <v>-24</v>
      </c>
      <c r="S92" s="197">
        <f>IF(U92="SI",0,I92)</f>
        <v>210.04</v>
      </c>
      <c r="T92" s="198">
        <f t="shared" si="8"/>
        <v>-5040.96</v>
      </c>
      <c r="U92" s="199" t="s">
        <v>121</v>
      </c>
    </row>
    <row r="93" spans="1:21" ht="15">
      <c r="A93" s="103">
        <v>2021</v>
      </c>
      <c r="B93" s="103">
        <v>317</v>
      </c>
      <c r="C93" s="104" t="s">
        <v>279</v>
      </c>
      <c r="D93" s="193" t="s">
        <v>294</v>
      </c>
      <c r="E93" s="104" t="s">
        <v>284</v>
      </c>
      <c r="F93" s="107">
        <v>20.9</v>
      </c>
      <c r="G93" s="107">
        <v>3.77</v>
      </c>
      <c r="H93" s="102" t="s">
        <v>116</v>
      </c>
      <c r="I93" s="107">
        <f t="shared" si="6"/>
        <v>17.13</v>
      </c>
      <c r="J93" s="194" t="s">
        <v>158</v>
      </c>
      <c r="K93" s="103">
        <v>2021</v>
      </c>
      <c r="L93" s="103">
        <v>3255</v>
      </c>
      <c r="M93" s="104" t="s">
        <v>221</v>
      </c>
      <c r="N93" s="103">
        <v>812</v>
      </c>
      <c r="O93" s="104" t="s">
        <v>279</v>
      </c>
      <c r="P93" s="195" t="s">
        <v>285</v>
      </c>
      <c r="Q93" s="195" t="s">
        <v>279</v>
      </c>
      <c r="R93" s="196">
        <f t="shared" si="7"/>
        <v>-23</v>
      </c>
      <c r="S93" s="197">
        <f>IF(U93="SI",0,I93)</f>
        <v>17.13</v>
      </c>
      <c r="T93" s="198">
        <f t="shared" si="8"/>
        <v>-393.98999999999995</v>
      </c>
      <c r="U93" s="199" t="s">
        <v>121</v>
      </c>
    </row>
    <row r="94" spans="1:21" ht="15">
      <c r="A94" s="103">
        <v>2021</v>
      </c>
      <c r="B94" s="103">
        <v>318</v>
      </c>
      <c r="C94" s="104" t="s">
        <v>279</v>
      </c>
      <c r="D94" s="193" t="s">
        <v>295</v>
      </c>
      <c r="E94" s="104" t="s">
        <v>284</v>
      </c>
      <c r="F94" s="107">
        <v>389.34</v>
      </c>
      <c r="G94" s="107">
        <v>70.21</v>
      </c>
      <c r="H94" s="102" t="s">
        <v>116</v>
      </c>
      <c r="I94" s="107">
        <f t="shared" si="6"/>
        <v>319.13</v>
      </c>
      <c r="J94" s="194" t="s">
        <v>158</v>
      </c>
      <c r="K94" s="103">
        <v>2021</v>
      </c>
      <c r="L94" s="103">
        <v>3273</v>
      </c>
      <c r="M94" s="104" t="s">
        <v>247</v>
      </c>
      <c r="N94" s="103">
        <v>805</v>
      </c>
      <c r="O94" s="104" t="s">
        <v>279</v>
      </c>
      <c r="P94" s="195" t="s">
        <v>287</v>
      </c>
      <c r="Q94" s="195" t="s">
        <v>279</v>
      </c>
      <c r="R94" s="196">
        <f t="shared" si="7"/>
        <v>-24</v>
      </c>
      <c r="S94" s="197">
        <f>IF(U94="SI",0,I94)</f>
        <v>319.13</v>
      </c>
      <c r="T94" s="198">
        <f t="shared" si="8"/>
        <v>-7659.12</v>
      </c>
      <c r="U94" s="199" t="s">
        <v>121</v>
      </c>
    </row>
    <row r="95" spans="1:21" ht="15">
      <c r="A95" s="103">
        <v>2021</v>
      </c>
      <c r="B95" s="103">
        <v>319</v>
      </c>
      <c r="C95" s="104" t="s">
        <v>279</v>
      </c>
      <c r="D95" s="193" t="s">
        <v>296</v>
      </c>
      <c r="E95" s="104" t="s">
        <v>284</v>
      </c>
      <c r="F95" s="107">
        <v>41.79</v>
      </c>
      <c r="G95" s="107">
        <v>7.54</v>
      </c>
      <c r="H95" s="102" t="s">
        <v>116</v>
      </c>
      <c r="I95" s="107">
        <f t="shared" si="6"/>
        <v>34.25</v>
      </c>
      <c r="J95" s="194" t="s">
        <v>158</v>
      </c>
      <c r="K95" s="103">
        <v>2021</v>
      </c>
      <c r="L95" s="103">
        <v>3267</v>
      </c>
      <c r="M95" s="104" t="s">
        <v>247</v>
      </c>
      <c r="N95" s="103">
        <v>810</v>
      </c>
      <c r="O95" s="104" t="s">
        <v>279</v>
      </c>
      <c r="P95" s="195" t="s">
        <v>287</v>
      </c>
      <c r="Q95" s="195" t="s">
        <v>279</v>
      </c>
      <c r="R95" s="196">
        <f t="shared" si="7"/>
        <v>-24</v>
      </c>
      <c r="S95" s="197">
        <f>IF(U95="SI",0,I95)</f>
        <v>34.25</v>
      </c>
      <c r="T95" s="198">
        <f t="shared" si="8"/>
        <v>-822</v>
      </c>
      <c r="U95" s="199" t="s">
        <v>121</v>
      </c>
    </row>
    <row r="96" spans="1:21" ht="15">
      <c r="A96" s="103">
        <v>2021</v>
      </c>
      <c r="B96" s="103">
        <v>320</v>
      </c>
      <c r="C96" s="104" t="s">
        <v>211</v>
      </c>
      <c r="D96" s="193" t="s">
        <v>297</v>
      </c>
      <c r="E96" s="104" t="s">
        <v>281</v>
      </c>
      <c r="F96" s="107">
        <v>352.7</v>
      </c>
      <c r="G96" s="107">
        <v>63.6</v>
      </c>
      <c r="H96" s="102" t="s">
        <v>116</v>
      </c>
      <c r="I96" s="107">
        <f t="shared" si="6"/>
        <v>289.09999999999997</v>
      </c>
      <c r="J96" s="194" t="s">
        <v>298</v>
      </c>
      <c r="K96" s="103">
        <v>2021</v>
      </c>
      <c r="L96" s="103">
        <v>3341</v>
      </c>
      <c r="M96" s="104" t="s">
        <v>299</v>
      </c>
      <c r="N96" s="103">
        <v>824</v>
      </c>
      <c r="O96" s="104" t="s">
        <v>211</v>
      </c>
      <c r="P96" s="195" t="s">
        <v>300</v>
      </c>
      <c r="Q96" s="195" t="s">
        <v>211</v>
      </c>
      <c r="R96" s="196">
        <f t="shared" si="7"/>
        <v>-27</v>
      </c>
      <c r="S96" s="197">
        <f>IF(U96="SI",0,I96)</f>
        <v>289.09999999999997</v>
      </c>
      <c r="T96" s="198">
        <f t="shared" si="8"/>
        <v>-7805.699999999999</v>
      </c>
      <c r="U96" s="199" t="s">
        <v>121</v>
      </c>
    </row>
    <row r="97" spans="1:21" ht="15">
      <c r="A97" s="103">
        <v>2021</v>
      </c>
      <c r="B97" s="103">
        <v>321</v>
      </c>
      <c r="C97" s="104" t="s">
        <v>211</v>
      </c>
      <c r="D97" s="193" t="s">
        <v>301</v>
      </c>
      <c r="E97" s="104" t="s">
        <v>279</v>
      </c>
      <c r="F97" s="107">
        <v>1000</v>
      </c>
      <c r="G97" s="107">
        <v>0</v>
      </c>
      <c r="H97" s="102" t="s">
        <v>121</v>
      </c>
      <c r="I97" s="107">
        <f t="shared" si="6"/>
        <v>1000</v>
      </c>
      <c r="J97" s="194" t="s">
        <v>302</v>
      </c>
      <c r="K97" s="103">
        <v>2021</v>
      </c>
      <c r="L97" s="103">
        <v>3392</v>
      </c>
      <c r="M97" s="104" t="s">
        <v>303</v>
      </c>
      <c r="N97" s="103">
        <v>825</v>
      </c>
      <c r="O97" s="104" t="s">
        <v>211</v>
      </c>
      <c r="P97" s="195" t="s">
        <v>304</v>
      </c>
      <c r="Q97" s="195" t="s">
        <v>211</v>
      </c>
      <c r="R97" s="196">
        <f t="shared" si="7"/>
        <v>-29</v>
      </c>
      <c r="S97" s="197">
        <f>IF(U97="SI",0,I97)</f>
        <v>1000</v>
      </c>
      <c r="T97" s="198">
        <f t="shared" si="8"/>
        <v>-29000</v>
      </c>
      <c r="U97" s="199" t="s">
        <v>121</v>
      </c>
    </row>
    <row r="98" spans="1:21" ht="15">
      <c r="A98" s="103">
        <v>2021</v>
      </c>
      <c r="B98" s="103">
        <v>326</v>
      </c>
      <c r="C98" s="104" t="s">
        <v>305</v>
      </c>
      <c r="D98" s="193" t="s">
        <v>306</v>
      </c>
      <c r="E98" s="104" t="s">
        <v>279</v>
      </c>
      <c r="F98" s="107">
        <v>260</v>
      </c>
      <c r="G98" s="107">
        <v>0</v>
      </c>
      <c r="H98" s="102" t="s">
        <v>121</v>
      </c>
      <c r="I98" s="107">
        <f t="shared" si="6"/>
        <v>260</v>
      </c>
      <c r="J98" s="194" t="s">
        <v>307</v>
      </c>
      <c r="K98" s="103">
        <v>2021</v>
      </c>
      <c r="L98" s="103">
        <v>3391</v>
      </c>
      <c r="M98" s="104" t="s">
        <v>303</v>
      </c>
      <c r="N98" s="103">
        <v>866</v>
      </c>
      <c r="O98" s="104" t="s">
        <v>308</v>
      </c>
      <c r="P98" s="195" t="s">
        <v>304</v>
      </c>
      <c r="Q98" s="195" t="s">
        <v>308</v>
      </c>
      <c r="R98" s="196">
        <f t="shared" si="7"/>
        <v>-16</v>
      </c>
      <c r="S98" s="197">
        <f>IF(U98="SI",0,I98)</f>
        <v>260</v>
      </c>
      <c r="T98" s="198">
        <f t="shared" si="8"/>
        <v>-4160</v>
      </c>
      <c r="U98" s="199" t="s">
        <v>121</v>
      </c>
    </row>
    <row r="99" spans="1:21" ht="15">
      <c r="A99" s="103">
        <v>2021</v>
      </c>
      <c r="B99" s="103">
        <v>327</v>
      </c>
      <c r="C99" s="104" t="s">
        <v>308</v>
      </c>
      <c r="D99" s="193" t="s">
        <v>309</v>
      </c>
      <c r="E99" s="104" t="s">
        <v>310</v>
      </c>
      <c r="F99" s="107">
        <v>239.12</v>
      </c>
      <c r="G99" s="107">
        <v>43.12</v>
      </c>
      <c r="H99" s="102" t="s">
        <v>116</v>
      </c>
      <c r="I99" s="107">
        <f t="shared" si="6"/>
        <v>196</v>
      </c>
      <c r="J99" s="194" t="s">
        <v>311</v>
      </c>
      <c r="K99" s="103">
        <v>2021</v>
      </c>
      <c r="L99" s="103">
        <v>3389</v>
      </c>
      <c r="M99" s="104" t="s">
        <v>303</v>
      </c>
      <c r="N99" s="103">
        <v>868</v>
      </c>
      <c r="O99" s="104" t="s">
        <v>308</v>
      </c>
      <c r="P99" s="195" t="s">
        <v>304</v>
      </c>
      <c r="Q99" s="195" t="s">
        <v>308</v>
      </c>
      <c r="R99" s="196">
        <f t="shared" si="7"/>
        <v>-16</v>
      </c>
      <c r="S99" s="197">
        <f>IF(U99="SI",0,I99)</f>
        <v>196</v>
      </c>
      <c r="T99" s="198">
        <f t="shared" si="8"/>
        <v>-3136</v>
      </c>
      <c r="U99" s="199" t="s">
        <v>121</v>
      </c>
    </row>
    <row r="100" spans="1:21" ht="15">
      <c r="A100" s="103"/>
      <c r="B100" s="103"/>
      <c r="C100" s="104"/>
      <c r="D100" s="193"/>
      <c r="E100" s="104"/>
      <c r="F100" s="107"/>
      <c r="G100" s="107"/>
      <c r="H100" s="102"/>
      <c r="I100" s="107"/>
      <c r="J100" s="194"/>
      <c r="K100" s="103"/>
      <c r="L100" s="103"/>
      <c r="M100" s="104"/>
      <c r="N100" s="103"/>
      <c r="O100" s="104"/>
      <c r="P100" s="200"/>
      <c r="Q100" s="200"/>
      <c r="R100" s="201"/>
      <c r="S100" s="202"/>
      <c r="T100" s="202"/>
      <c r="U100" s="203"/>
    </row>
    <row r="101" spans="1:21" ht="15">
      <c r="A101" s="103"/>
      <c r="B101" s="103"/>
      <c r="C101" s="104"/>
      <c r="D101" s="193"/>
      <c r="E101" s="104"/>
      <c r="F101" s="107"/>
      <c r="G101" s="107"/>
      <c r="H101" s="102"/>
      <c r="I101" s="107"/>
      <c r="J101" s="194"/>
      <c r="K101" s="103"/>
      <c r="L101" s="103"/>
      <c r="M101" s="104"/>
      <c r="N101" s="103"/>
      <c r="O101" s="104"/>
      <c r="P101" s="200"/>
      <c r="Q101" s="200"/>
      <c r="R101" s="204" t="s">
        <v>312</v>
      </c>
      <c r="S101" s="205">
        <f>SUM(S8:S99)</f>
        <v>55983.32999999998</v>
      </c>
      <c r="T101" s="205">
        <f>SUM(T8:T99)</f>
        <v>-730738.3699999999</v>
      </c>
      <c r="U101" s="203"/>
    </row>
    <row r="102" spans="1:21" ht="15">
      <c r="A102" s="103"/>
      <c r="B102" s="103"/>
      <c r="C102" s="104"/>
      <c r="D102" s="193"/>
      <c r="E102" s="104"/>
      <c r="F102" s="107"/>
      <c r="G102" s="107"/>
      <c r="H102" s="102"/>
      <c r="I102" s="107"/>
      <c r="J102" s="194"/>
      <c r="K102" s="103"/>
      <c r="L102" s="103"/>
      <c r="M102" s="104"/>
      <c r="N102" s="103"/>
      <c r="O102" s="104"/>
      <c r="P102" s="200"/>
      <c r="Q102" s="200"/>
      <c r="R102" s="204" t="s">
        <v>313</v>
      </c>
      <c r="S102" s="205"/>
      <c r="T102" s="205">
        <f>IF(S101&lt;&gt;0,T101/S101,0)</f>
        <v>-13.052784998677287</v>
      </c>
      <c r="U102" s="203"/>
    </row>
    <row r="103" spans="3:20" ht="15">
      <c r="C103" s="102"/>
      <c r="D103" s="102"/>
      <c r="E103" s="102"/>
      <c r="F103" s="102"/>
      <c r="G103" s="102"/>
      <c r="H103" s="102"/>
      <c r="I103" s="102"/>
      <c r="M103" s="102"/>
      <c r="O103" s="102"/>
      <c r="P103" s="102"/>
      <c r="Q103" s="102"/>
      <c r="S103" s="113"/>
      <c r="T103" s="113"/>
    </row>
    <row r="104" spans="3:20" ht="15">
      <c r="C104" s="102"/>
      <c r="D104" s="102"/>
      <c r="E104" s="102"/>
      <c r="F104" s="102"/>
      <c r="G104" s="102"/>
      <c r="H104" s="102"/>
      <c r="I104" s="102"/>
      <c r="M104" s="102"/>
      <c r="O104" s="102"/>
      <c r="P104" s="102"/>
      <c r="Q104" s="102"/>
      <c r="R104" s="102"/>
      <c r="S104" s="102"/>
      <c r="T104" s="113"/>
    </row>
    <row r="105" spans="3:20" ht="15">
      <c r="C105" s="102"/>
      <c r="D105" s="102"/>
      <c r="E105" s="102"/>
      <c r="F105" s="102"/>
      <c r="G105" s="102"/>
      <c r="H105" s="102"/>
      <c r="I105" s="102"/>
      <c r="M105" s="102"/>
      <c r="O105" s="102"/>
      <c r="P105" s="102"/>
      <c r="Q105" s="102"/>
      <c r="R105" s="102"/>
      <c r="S105" s="102"/>
      <c r="T105" s="113"/>
    </row>
    <row r="106" spans="3:20" ht="15">
      <c r="C106" s="102"/>
      <c r="D106" s="102"/>
      <c r="E106" s="102"/>
      <c r="F106" s="102"/>
      <c r="G106" s="102"/>
      <c r="H106" s="102"/>
      <c r="I106" s="102"/>
      <c r="M106" s="102"/>
      <c r="O106" s="102"/>
      <c r="P106" s="102"/>
      <c r="Q106" s="102"/>
      <c r="R106" s="102"/>
      <c r="S106" s="102"/>
      <c r="T106" s="113"/>
    </row>
    <row r="107" spans="3:20" ht="15">
      <c r="C107" s="102"/>
      <c r="D107" s="102"/>
      <c r="E107" s="102"/>
      <c r="F107" s="102"/>
      <c r="G107" s="102"/>
      <c r="H107" s="102"/>
      <c r="I107" s="102"/>
      <c r="M107" s="102"/>
      <c r="O107" s="102"/>
      <c r="P107" s="102"/>
      <c r="Q107" s="102"/>
      <c r="R107" s="102"/>
      <c r="S107" s="102"/>
      <c r="T107" s="113"/>
    </row>
    <row r="108" spans="3:20" ht="15">
      <c r="C108" s="102"/>
      <c r="D108" s="102"/>
      <c r="E108" s="102"/>
      <c r="F108" s="102"/>
      <c r="G108" s="102"/>
      <c r="H108" s="102"/>
      <c r="I108" s="102"/>
      <c r="M108" s="102"/>
      <c r="O108" s="102"/>
      <c r="P108" s="102"/>
      <c r="Q108" s="102"/>
      <c r="R108" s="102"/>
      <c r="S108" s="102"/>
      <c r="T108" s="113"/>
    </row>
    <row r="109" spans="3:20" ht="15">
      <c r="C109" s="102"/>
      <c r="D109" s="102"/>
      <c r="E109" s="102"/>
      <c r="F109" s="102"/>
      <c r="G109" s="102"/>
      <c r="H109" s="102"/>
      <c r="I109" s="102"/>
      <c r="M109" s="102"/>
      <c r="O109" s="102"/>
      <c r="P109" s="102"/>
      <c r="Q109" s="102"/>
      <c r="R109" s="102"/>
      <c r="S109" s="102"/>
      <c r="T109" s="113"/>
    </row>
  </sheetData>
  <sheetProtection/>
  <mergeCells count="9">
    <mergeCell ref="A1:U1"/>
    <mergeCell ref="A3:U3"/>
    <mergeCell ref="P4:U4"/>
    <mergeCell ref="A5:C5"/>
    <mergeCell ref="D5:J5"/>
    <mergeCell ref="K5:M5"/>
    <mergeCell ref="V6:X6"/>
    <mergeCell ref="N5:O5"/>
    <mergeCell ref="P5:U5"/>
  </mergeCells>
  <dataValidations count="1">
    <dataValidation type="list" allowBlank="1" showInputMessage="1" showErrorMessage="1" sqref="U7:U102 H7:H102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2" customWidth="1"/>
    <col min="2" max="2" width="20.7109375" style="115" customWidth="1"/>
    <col min="3" max="3" width="14.7109375" style="116" customWidth="1"/>
    <col min="4" max="4" width="5.7109375" style="116" customWidth="1"/>
    <col min="5" max="5" width="12.57421875" style="113" customWidth="1"/>
    <col min="6" max="6" width="36.7109375" style="116" customWidth="1"/>
    <col min="7" max="7" width="14.7109375" style="102" customWidth="1"/>
    <col min="8" max="8" width="5.7109375" style="102" customWidth="1"/>
    <col min="9" max="9" width="20.7109375" style="102" customWidth="1"/>
    <col min="10" max="10" width="20.7109375" style="115" customWidth="1"/>
    <col min="11" max="11" width="5.7109375" style="114" customWidth="1"/>
    <col min="12" max="12" width="12.57421875" style="114" customWidth="1"/>
    <col min="13" max="13" width="5.7109375" style="102" customWidth="1"/>
    <col min="14" max="16384" width="9.140625" style="102" customWidth="1"/>
  </cols>
  <sheetData>
    <row r="1" spans="1:13" s="85" customFormat="1" ht="22.5" customHeight="1">
      <c r="A1" s="254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6"/>
    </row>
    <row r="2" spans="1:13" s="92" customFormat="1" ht="15" customHeight="1">
      <c r="A2" s="86"/>
      <c r="B2" s="88"/>
      <c r="C2" s="89"/>
      <c r="D2" s="89"/>
      <c r="E2" s="124"/>
      <c r="F2" s="89"/>
      <c r="G2" s="87"/>
      <c r="H2" s="87"/>
      <c r="I2" s="87"/>
      <c r="J2" s="88"/>
      <c r="K2" s="21"/>
      <c r="L2" s="21"/>
      <c r="M2" s="174"/>
    </row>
    <row r="3" spans="1:13" s="85" customFormat="1" ht="22.5" customHeight="1">
      <c r="A3" s="262" t="s">
        <v>100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</row>
    <row r="4" spans="1:13" s="85" customFormat="1" ht="22.5" customHeight="1">
      <c r="A4" s="93"/>
      <c r="B4" s="96"/>
      <c r="C4" s="166"/>
      <c r="D4" s="166"/>
      <c r="E4" s="125"/>
      <c r="F4" s="166"/>
      <c r="J4" s="165"/>
      <c r="K4" s="152"/>
      <c r="L4" s="152"/>
      <c r="M4" s="151"/>
    </row>
    <row r="5" spans="1:15" s="85" customFormat="1" ht="32.25" customHeight="1">
      <c r="A5" s="257" t="s">
        <v>99</v>
      </c>
      <c r="B5" s="258"/>
      <c r="C5" s="173" t="s">
        <v>98</v>
      </c>
      <c r="D5" s="172"/>
      <c r="E5" s="171" t="str">
        <f>IF(OR(L13="SI",L15="SI"),"SI","NO")</f>
        <v>SI</v>
      </c>
      <c r="F5" s="148"/>
      <c r="G5" s="148"/>
      <c r="H5" s="148"/>
      <c r="I5" s="148"/>
      <c r="J5" s="148"/>
      <c r="K5" s="148"/>
      <c r="L5" s="148"/>
      <c r="M5" s="146"/>
      <c r="N5" s="243" t="s">
        <v>97</v>
      </c>
      <c r="O5" s="244"/>
    </row>
    <row r="6" spans="1:13" s="85" customFormat="1" ht="22.5" customHeight="1">
      <c r="A6" s="93"/>
      <c r="B6" s="96"/>
      <c r="C6" s="97"/>
      <c r="D6" s="166"/>
      <c r="E6" s="170"/>
      <c r="F6" s="166"/>
      <c r="J6" s="165"/>
      <c r="K6" s="152"/>
      <c r="L6" s="152"/>
      <c r="M6" s="151"/>
    </row>
    <row r="7" spans="1:16" s="85" customFormat="1" ht="22.5" customHeight="1">
      <c r="A7" s="247" t="s">
        <v>96</v>
      </c>
      <c r="B7" s="266"/>
      <c r="C7" s="150">
        <f>Debiti!G6</f>
        <v>0</v>
      </c>
      <c r="D7" s="148"/>
      <c r="E7" s="252" t="s">
        <v>110</v>
      </c>
      <c r="F7" s="253"/>
      <c r="G7" s="253"/>
      <c r="H7" s="92"/>
      <c r="I7" s="169"/>
      <c r="J7" s="168"/>
      <c r="K7" s="92"/>
      <c r="L7" s="159"/>
      <c r="M7" s="167"/>
      <c r="N7" s="243" t="s">
        <v>95</v>
      </c>
      <c r="O7" s="244"/>
      <c r="P7" s="244"/>
    </row>
    <row r="8" spans="1:13" s="85" customFormat="1" ht="22.5" customHeight="1">
      <c r="A8" s="93"/>
      <c r="B8" s="96"/>
      <c r="C8" s="97"/>
      <c r="D8" s="166"/>
      <c r="E8" s="125"/>
      <c r="F8" s="97"/>
      <c r="G8" s="94"/>
      <c r="J8" s="165"/>
      <c r="K8" s="152"/>
      <c r="L8" s="152"/>
      <c r="M8" s="151"/>
    </row>
    <row r="9" spans="1:13" s="85" customFormat="1" ht="22.5" customHeight="1">
      <c r="A9" s="259" t="s">
        <v>94</v>
      </c>
      <c r="B9" s="265"/>
      <c r="C9" s="160">
        <f>ElencoFatture!O6</f>
        <v>0</v>
      </c>
      <c r="D9" s="161"/>
      <c r="E9" s="259" t="s">
        <v>88</v>
      </c>
      <c r="F9" s="260" t="s">
        <v>93</v>
      </c>
      <c r="G9" s="164">
        <f>C9/100*5</f>
        <v>0</v>
      </c>
      <c r="J9" s="148"/>
      <c r="L9" s="148"/>
      <c r="M9" s="146"/>
    </row>
    <row r="10" spans="1:13" s="85" customFormat="1" ht="22.5" customHeight="1">
      <c r="A10" s="259" t="s">
        <v>92</v>
      </c>
      <c r="B10" s="260"/>
      <c r="C10" s="160">
        <f>ElencoFatture!O7</f>
        <v>0</v>
      </c>
      <c r="D10" s="161"/>
      <c r="E10" s="163"/>
      <c r="F10" s="163"/>
      <c r="G10" s="162"/>
      <c r="H10" s="148"/>
      <c r="I10" s="148"/>
      <c r="J10" s="148"/>
      <c r="K10" s="148"/>
      <c r="L10" s="148"/>
      <c r="M10" s="146"/>
    </row>
    <row r="11" spans="1:16" s="85" customFormat="1" ht="22.5" customHeight="1">
      <c r="A11" s="259" t="s">
        <v>91</v>
      </c>
      <c r="B11" s="261"/>
      <c r="C11" s="160">
        <f>ElencoFatture!O8</f>
        <v>0</v>
      </c>
      <c r="D11" s="161"/>
      <c r="E11" s="259" t="s">
        <v>88</v>
      </c>
      <c r="F11" s="265"/>
      <c r="G11" s="160">
        <f>C11/100*5</f>
        <v>0</v>
      </c>
      <c r="H11" s="148"/>
      <c r="I11" s="251"/>
      <c r="J11" s="251"/>
      <c r="K11" s="92"/>
      <c r="L11" s="159"/>
      <c r="M11" s="146"/>
      <c r="N11" s="243" t="s">
        <v>90</v>
      </c>
      <c r="O11" s="244"/>
      <c r="P11" s="244"/>
    </row>
    <row r="12" spans="1:13" s="85" customFormat="1" ht="22.5" customHeight="1">
      <c r="A12" s="157"/>
      <c r="B12" s="156"/>
      <c r="C12" s="154"/>
      <c r="D12" s="120"/>
      <c r="E12" s="155"/>
      <c r="F12" s="154"/>
      <c r="G12" s="153"/>
      <c r="I12" s="94"/>
      <c r="J12" s="96"/>
      <c r="K12" s="152"/>
      <c r="L12" s="95"/>
      <c r="M12" s="151"/>
    </row>
    <row r="13" spans="1:15" s="85" customFormat="1" ht="22.5" customHeight="1">
      <c r="A13" s="247" t="s">
        <v>89</v>
      </c>
      <c r="B13" s="248"/>
      <c r="C13" s="150">
        <f>C11</f>
        <v>0</v>
      </c>
      <c r="D13" s="158"/>
      <c r="E13" s="247" t="s">
        <v>88</v>
      </c>
      <c r="F13" s="248"/>
      <c r="G13" s="149">
        <f>C13/100*5</f>
        <v>0</v>
      </c>
      <c r="H13" s="148"/>
      <c r="I13" s="249" t="s">
        <v>87</v>
      </c>
      <c r="J13" s="250"/>
      <c r="L13" s="147" t="str">
        <f>IF(C7&lt;=G13,"SI","NO")</f>
        <v>SI</v>
      </c>
      <c r="M13" s="146"/>
      <c r="N13" s="245" t="s">
        <v>86</v>
      </c>
      <c r="O13" s="246"/>
    </row>
    <row r="14" spans="1:13" s="85" customFormat="1" ht="22.5" customHeight="1">
      <c r="A14" s="157"/>
      <c r="B14" s="156"/>
      <c r="C14" s="154"/>
      <c r="D14" s="120"/>
      <c r="E14" s="155"/>
      <c r="F14" s="154"/>
      <c r="G14" s="153"/>
      <c r="I14" s="94"/>
      <c r="J14" s="96"/>
      <c r="K14" s="152"/>
      <c r="L14" s="95"/>
      <c r="M14" s="151"/>
    </row>
    <row r="15" spans="1:15" s="85" customFormat="1" ht="22.5" customHeight="1">
      <c r="A15" s="247" t="s">
        <v>85</v>
      </c>
      <c r="B15" s="266"/>
      <c r="C15" s="150">
        <v>0</v>
      </c>
      <c r="D15" s="92"/>
      <c r="E15" s="247" t="s">
        <v>84</v>
      </c>
      <c r="F15" s="248"/>
      <c r="G15" s="149">
        <f>IF(OR(C15=0,C15="0,00"),0,C7/C15)</f>
        <v>0</v>
      </c>
      <c r="H15" s="148"/>
      <c r="I15" s="249" t="s">
        <v>83</v>
      </c>
      <c r="J15" s="250"/>
      <c r="L15" s="147" t="str">
        <f>IF(G15&lt;=0.9,"SI","NO")</f>
        <v>SI</v>
      </c>
      <c r="M15" s="146"/>
      <c r="N15" s="245" t="s">
        <v>82</v>
      </c>
      <c r="O15" s="246"/>
    </row>
    <row r="16" spans="1:13" s="85" customFormat="1" ht="22.5" customHeight="1">
      <c r="A16" s="93"/>
      <c r="B16" s="96"/>
      <c r="C16" s="97"/>
      <c r="D16" s="97"/>
      <c r="E16" s="125"/>
      <c r="F16" s="97"/>
      <c r="G16" s="94"/>
      <c r="H16" s="94"/>
      <c r="I16" s="94"/>
      <c r="J16" s="96"/>
      <c r="K16" s="95"/>
      <c r="L16" s="95"/>
      <c r="M16" s="145"/>
    </row>
    <row r="17" spans="2:12" ht="15">
      <c r="B17" s="102"/>
      <c r="C17" s="102"/>
      <c r="D17" s="102"/>
      <c r="E17" s="102"/>
      <c r="F17" s="102"/>
      <c r="J17" s="102"/>
      <c r="K17" s="102"/>
      <c r="L17" s="102"/>
    </row>
    <row r="18" spans="1:13" ht="15">
      <c r="A18" s="268" t="s">
        <v>81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</row>
    <row r="19" spans="1:13" ht="15">
      <c r="A19" s="269" t="s">
        <v>80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</row>
    <row r="20" spans="1:13" ht="15">
      <c r="A20" s="267" t="s">
        <v>79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</row>
    <row r="21" spans="1:13" ht="15">
      <c r="A21" s="144" t="s">
        <v>78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 ht="15">
      <c r="A22" s="267" t="s">
        <v>77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</row>
    <row r="23" spans="1:13" ht="15">
      <c r="A23" s="267" t="s">
        <v>76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</row>
    <row r="24" spans="1:13" ht="15">
      <c r="A24" s="267" t="s">
        <v>75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13" ht="15">
      <c r="A25" s="267" t="s">
        <v>74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</row>
    <row r="26" spans="1:13" ht="15">
      <c r="A26" s="143" t="s">
        <v>73</v>
      </c>
      <c r="B26" s="140"/>
      <c r="C26" s="142"/>
      <c r="D26" s="142"/>
      <c r="E26" s="142"/>
      <c r="F26" s="142"/>
      <c r="G26" s="140"/>
      <c r="H26" s="140"/>
      <c r="I26" s="140"/>
      <c r="J26" s="140"/>
      <c r="K26" s="141"/>
      <c r="L26" s="141"/>
      <c r="M26" s="140"/>
    </row>
    <row r="27" ht="15">
      <c r="A27" s="139" t="s">
        <v>72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2" bestFit="1" customWidth="1"/>
    <col min="2" max="2" width="6.28125" style="102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2" customWidth="1"/>
    <col min="12" max="12" width="5.7109375" style="102" bestFit="1" customWidth="1"/>
    <col min="13" max="13" width="8.28125" style="102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7.00390625" style="102" hidden="1" customWidth="1"/>
    <col min="19" max="19" width="22.28125" style="115" hidden="1" customWidth="1"/>
    <col min="20" max="23" width="0" style="102" hidden="1" customWidth="1"/>
    <col min="24" max="24" width="5.7109375" style="102" hidden="1" customWidth="1"/>
    <col min="25" max="25" width="8.28125" style="102" hidden="1" customWidth="1"/>
    <col min="26" max="26" width="3.28125" style="102" hidden="1" customWidth="1"/>
    <col min="27" max="27" width="13.7109375" style="102" customWidth="1"/>
    <col min="28" max="28" width="14.00390625" style="114" customWidth="1"/>
    <col min="29" max="29" width="0" style="102" hidden="1" customWidth="1"/>
    <col min="30" max="16384" width="9.140625" style="102" customWidth="1"/>
  </cols>
  <sheetData>
    <row r="1" spans="1:28" s="85" customFormat="1" ht="22.5" customHeight="1">
      <c r="A1" s="236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</row>
    <row r="2" spans="1:28" s="92" customFormat="1" ht="15" customHeight="1">
      <c r="A2" s="86"/>
      <c r="B2" s="87"/>
      <c r="C2" s="21"/>
      <c r="D2" s="88"/>
      <c r="E2" s="21"/>
      <c r="F2" s="88"/>
      <c r="G2" s="89"/>
      <c r="H2" s="89"/>
      <c r="I2" s="124"/>
      <c r="J2" s="89"/>
      <c r="K2" s="87"/>
      <c r="L2" s="87"/>
      <c r="M2" s="87"/>
      <c r="N2" s="21"/>
      <c r="O2" s="88"/>
      <c r="P2" s="21"/>
      <c r="Q2" s="21"/>
      <c r="R2" s="87"/>
      <c r="S2" s="88"/>
      <c r="T2" s="87"/>
      <c r="U2" s="87"/>
      <c r="V2" s="87"/>
      <c r="W2" s="87"/>
      <c r="X2" s="87"/>
      <c r="Y2" s="87"/>
      <c r="Z2" s="87"/>
      <c r="AA2" s="87"/>
      <c r="AB2" s="21"/>
    </row>
    <row r="3" spans="1:28" s="85" customFormat="1" ht="22.5" customHeight="1">
      <c r="A3" s="262" t="s">
        <v>69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3"/>
    </row>
    <row r="4" spans="1:28" s="85" customFormat="1" ht="22.5" customHeight="1">
      <c r="A4" s="9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23"/>
    </row>
    <row r="5" spans="1:28" s="85" customFormat="1" ht="22.5" customHeight="1">
      <c r="A5" s="257" t="s">
        <v>70</v>
      </c>
      <c r="B5" s="270"/>
      <c r="C5" s="270"/>
      <c r="D5" s="270"/>
      <c r="E5" s="270"/>
      <c r="F5" s="271"/>
      <c r="G5" s="133">
        <v>0</v>
      </c>
      <c r="H5" s="122"/>
      <c r="I5" s="122"/>
      <c r="J5" s="122"/>
      <c r="K5" s="122"/>
      <c r="L5" s="122"/>
      <c r="M5" s="122"/>
      <c r="N5" s="12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23"/>
    </row>
    <row r="6" spans="1:28" s="85" customFormat="1" ht="22.5" customHeight="1">
      <c r="A6" s="257" t="s">
        <v>71</v>
      </c>
      <c r="B6" s="270"/>
      <c r="C6" s="270"/>
      <c r="D6" s="270"/>
      <c r="E6" s="270"/>
      <c r="F6" s="270"/>
      <c r="G6" s="134">
        <v>0</v>
      </c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23"/>
    </row>
    <row r="7" spans="1:28" s="85" customFormat="1" ht="22.5" customHeight="1">
      <c r="A7" s="93"/>
      <c r="B7" s="94"/>
      <c r="C7" s="95"/>
      <c r="D7" s="96"/>
      <c r="E7" s="95"/>
      <c r="F7" s="96"/>
      <c r="G7" s="97"/>
      <c r="H7" s="97"/>
      <c r="I7" s="125"/>
      <c r="J7" s="97"/>
      <c r="K7" s="94"/>
      <c r="L7" s="94"/>
      <c r="M7" s="94"/>
      <c r="N7" s="95"/>
      <c r="O7" s="96"/>
      <c r="P7" s="95"/>
      <c r="Q7" s="95"/>
      <c r="R7" s="94"/>
      <c r="S7" s="96"/>
      <c r="T7" s="94"/>
      <c r="U7" s="94"/>
      <c r="V7" s="94"/>
      <c r="W7" s="94"/>
      <c r="X7" s="94"/>
      <c r="Y7" s="94"/>
      <c r="Z7" s="94"/>
      <c r="AA7" s="94"/>
      <c r="AB7" s="131"/>
    </row>
    <row r="8" spans="1:28" s="85" customFormat="1" ht="22.5" customHeight="1">
      <c r="A8" s="220" t="s">
        <v>14</v>
      </c>
      <c r="B8" s="230"/>
      <c r="C8" s="231"/>
      <c r="D8" s="220" t="s">
        <v>15</v>
      </c>
      <c r="E8" s="230"/>
      <c r="F8" s="230"/>
      <c r="G8" s="230"/>
      <c r="H8" s="230"/>
      <c r="I8" s="230"/>
      <c r="J8" s="230"/>
      <c r="K8" s="231"/>
      <c r="L8" s="220" t="s">
        <v>16</v>
      </c>
      <c r="M8" s="230"/>
      <c r="N8" s="231"/>
      <c r="O8" s="220" t="s">
        <v>1</v>
      </c>
      <c r="P8" s="230"/>
      <c r="Q8" s="230"/>
      <c r="R8" s="220" t="s">
        <v>17</v>
      </c>
      <c r="S8" s="231"/>
      <c r="T8" s="220" t="s">
        <v>18</v>
      </c>
      <c r="U8" s="230"/>
      <c r="V8" s="230"/>
      <c r="W8" s="231"/>
      <c r="X8" s="220" t="s">
        <v>19</v>
      </c>
      <c r="Y8" s="230"/>
      <c r="Z8" s="230"/>
      <c r="AA8" s="98" t="s">
        <v>47</v>
      </c>
      <c r="AB8" s="98" t="s">
        <v>68</v>
      </c>
    </row>
    <row r="9" spans="1:28" ht="36" customHeight="1">
      <c r="A9" s="99" t="s">
        <v>21</v>
      </c>
      <c r="B9" s="99" t="s">
        <v>22</v>
      </c>
      <c r="C9" s="129" t="s">
        <v>25</v>
      </c>
      <c r="D9" s="99" t="s">
        <v>24</v>
      </c>
      <c r="E9" s="100" t="s">
        <v>25</v>
      </c>
      <c r="F9" s="99" t="s">
        <v>26</v>
      </c>
      <c r="G9" s="126" t="s">
        <v>63</v>
      </c>
      <c r="H9" s="101" t="s">
        <v>64</v>
      </c>
      <c r="I9" s="127" t="s">
        <v>65</v>
      </c>
      <c r="J9" s="126" t="s">
        <v>66</v>
      </c>
      <c r="K9" s="99" t="s">
        <v>28</v>
      </c>
      <c r="L9" s="99" t="s">
        <v>21</v>
      </c>
      <c r="M9" s="99" t="s">
        <v>24</v>
      </c>
      <c r="N9" s="129" t="s">
        <v>25</v>
      </c>
      <c r="O9" s="99" t="s">
        <v>30</v>
      </c>
      <c r="P9" s="100" t="s">
        <v>31</v>
      </c>
      <c r="Q9" s="100" t="s">
        <v>32</v>
      </c>
      <c r="R9" s="99" t="s">
        <v>33</v>
      </c>
      <c r="S9" s="99" t="s">
        <v>26</v>
      </c>
      <c r="T9" s="99" t="s">
        <v>33</v>
      </c>
      <c r="U9" s="99" t="s">
        <v>34</v>
      </c>
      <c r="V9" s="99" t="s">
        <v>35</v>
      </c>
      <c r="W9" s="99" t="s">
        <v>36</v>
      </c>
      <c r="X9" s="99" t="s">
        <v>21</v>
      </c>
      <c r="Y9" s="99" t="s">
        <v>24</v>
      </c>
      <c r="Z9" s="99" t="s">
        <v>37</v>
      </c>
      <c r="AA9" s="99" t="s">
        <v>25</v>
      </c>
      <c r="AB9" s="130" t="s">
        <v>67</v>
      </c>
    </row>
    <row r="10" spans="1:28" ht="15">
      <c r="A10" s="103"/>
      <c r="B10" s="103"/>
      <c r="C10" s="104"/>
      <c r="D10" s="105"/>
      <c r="E10" s="104"/>
      <c r="F10" s="106"/>
      <c r="G10" s="107"/>
      <c r="H10" s="107"/>
      <c r="I10" s="128"/>
      <c r="J10" s="107"/>
      <c r="K10" s="103"/>
      <c r="L10" s="103"/>
      <c r="M10" s="103"/>
      <c r="N10" s="104"/>
      <c r="O10" s="106"/>
      <c r="P10" s="104"/>
      <c r="Q10" s="104"/>
      <c r="R10" s="103"/>
      <c r="S10" s="106"/>
      <c r="T10" s="103"/>
      <c r="U10" s="103"/>
      <c r="V10" s="103"/>
      <c r="W10" s="103"/>
      <c r="X10" s="108"/>
      <c r="Y10" s="108"/>
      <c r="Z10" s="108"/>
      <c r="AA10" s="109"/>
      <c r="AB10" s="104"/>
    </row>
    <row r="11" spans="3:28" ht="15">
      <c r="C11" s="102"/>
      <c r="D11" s="102"/>
      <c r="E11" s="102"/>
      <c r="F11" s="102"/>
      <c r="G11" s="102"/>
      <c r="H11" s="102"/>
      <c r="I11" s="102"/>
      <c r="J11" s="102"/>
      <c r="N11" s="102"/>
      <c r="O11" s="102"/>
      <c r="P11" s="102"/>
      <c r="Q11" s="102"/>
      <c r="S11" s="102"/>
      <c r="AB11" s="102"/>
    </row>
    <row r="12" spans="3:28" ht="15">
      <c r="C12" s="102"/>
      <c r="D12" s="102"/>
      <c r="E12" s="102"/>
      <c r="F12" s="102"/>
      <c r="G12" s="102"/>
      <c r="H12" s="102"/>
      <c r="I12" s="102"/>
      <c r="J12" s="102"/>
      <c r="N12" s="102"/>
      <c r="O12" s="102"/>
      <c r="P12" s="102"/>
      <c r="Q12" s="102"/>
      <c r="S12" s="102"/>
      <c r="AB12" s="102"/>
    </row>
    <row r="13" spans="3:28" ht="15">
      <c r="C13" s="102"/>
      <c r="D13" s="102"/>
      <c r="E13" s="102"/>
      <c r="F13" s="102"/>
      <c r="G13" s="102"/>
      <c r="H13" s="102"/>
      <c r="I13" s="102"/>
      <c r="J13" s="102"/>
      <c r="N13" s="102"/>
      <c r="O13" s="102"/>
      <c r="P13" s="102"/>
      <c r="Q13" s="102"/>
      <c r="S13" s="102"/>
      <c r="AB13" s="102"/>
    </row>
    <row r="14" spans="3:28" ht="15">
      <c r="C14" s="102"/>
      <c r="D14" s="102"/>
      <c r="E14" s="102"/>
      <c r="F14" s="102"/>
      <c r="G14" s="102"/>
      <c r="H14" s="102"/>
      <c r="I14" s="102"/>
      <c r="J14" s="102"/>
      <c r="N14" s="102"/>
      <c r="O14" s="102"/>
      <c r="P14" s="102"/>
      <c r="Q14" s="102"/>
      <c r="S14" s="102"/>
      <c r="AB14" s="102"/>
    </row>
    <row r="15" spans="3:28" ht="15">
      <c r="C15" s="102"/>
      <c r="D15" s="102"/>
      <c r="E15" s="102"/>
      <c r="F15" s="102"/>
      <c r="G15" s="102"/>
      <c r="H15" s="102"/>
      <c r="I15" s="102"/>
      <c r="J15" s="102"/>
      <c r="N15" s="102"/>
      <c r="O15" s="102"/>
      <c r="P15" s="102"/>
      <c r="Q15" s="102"/>
      <c r="S15" s="102"/>
      <c r="AB15" s="102"/>
    </row>
    <row r="16" spans="3:28" ht="15">
      <c r="C16" s="102"/>
      <c r="D16" s="102"/>
      <c r="E16" s="102"/>
      <c r="F16" s="102"/>
      <c r="G16" s="102"/>
      <c r="H16" s="102"/>
      <c r="I16" s="102"/>
      <c r="J16" s="102"/>
      <c r="N16" s="102"/>
      <c r="O16" s="102"/>
      <c r="P16" s="102"/>
      <c r="Q16" s="102"/>
      <c r="S16" s="102"/>
      <c r="AB16" s="102"/>
    </row>
    <row r="17" s="102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2" hidden="1" customWidth="1"/>
    <col min="2" max="2" width="10.28125" style="102" hidden="1" customWidth="1"/>
    <col min="3" max="3" width="15.7109375" style="115" customWidth="1"/>
    <col min="4" max="4" width="10.7109375" style="114" bestFit="1" customWidth="1"/>
    <col min="5" max="5" width="10.7109375" style="114" customWidth="1"/>
    <col min="6" max="6" width="43.7109375" style="115" customWidth="1"/>
    <col min="7" max="7" width="15.57421875" style="115" hidden="1" customWidth="1"/>
    <col min="8" max="9" width="12.140625" style="116" customWidth="1"/>
    <col min="10" max="10" width="22.8515625" style="115" customWidth="1"/>
    <col min="11" max="11" width="13.7109375" style="115" customWidth="1"/>
    <col min="12" max="12" width="21.7109375" style="102" customWidth="1"/>
    <col min="13" max="16" width="12.140625" style="102" customWidth="1"/>
    <col min="17" max="16384" width="9.140625" style="102" customWidth="1"/>
  </cols>
  <sheetData>
    <row r="1" spans="1:17" s="85" customFormat="1" ht="22.5" customHeight="1">
      <c r="A1" s="236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138"/>
    </row>
    <row r="2" s="92" customFormat="1" ht="15" customHeight="1"/>
    <row r="3" spans="1:17" s="85" customFormat="1" ht="22.5" customHeight="1">
      <c r="A3" s="287" t="s">
        <v>109</v>
      </c>
      <c r="B3" s="287"/>
      <c r="C3" s="287"/>
      <c r="D3" s="287"/>
      <c r="E3" s="287"/>
      <c r="F3" s="287"/>
      <c r="G3" s="287"/>
      <c r="H3" s="287"/>
      <c r="I3" s="287"/>
      <c r="J3" s="288"/>
      <c r="K3" s="288"/>
      <c r="L3" s="288"/>
      <c r="M3" s="288"/>
      <c r="N3" s="288"/>
      <c r="O3" s="288"/>
      <c r="P3" s="288"/>
      <c r="Q3" s="137"/>
    </row>
    <row r="4" spans="1:17" s="85" customFormat="1" ht="15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  <c r="Q4" s="137"/>
    </row>
    <row r="5" spans="1:17" s="85" customFormat="1" ht="22.5" customHeight="1">
      <c r="A5" s="274" t="s">
        <v>108</v>
      </c>
      <c r="B5" s="274"/>
      <c r="C5" s="274"/>
      <c r="D5" s="274"/>
      <c r="E5" s="274"/>
      <c r="F5" s="274"/>
      <c r="G5" s="274"/>
      <c r="H5" s="274"/>
      <c r="I5" s="275"/>
      <c r="J5" s="192" t="s">
        <v>107</v>
      </c>
      <c r="K5" s="136"/>
      <c r="L5" s="136"/>
      <c r="M5" s="136"/>
      <c r="N5" s="136"/>
      <c r="O5" s="136"/>
      <c r="P5" s="191"/>
      <c r="Q5" s="137"/>
    </row>
    <row r="6" spans="3:16" s="85" customFormat="1" ht="22.5" customHeight="1">
      <c r="C6" s="282" t="s">
        <v>94</v>
      </c>
      <c r="D6" s="283"/>
      <c r="E6" s="283"/>
      <c r="F6" s="283"/>
      <c r="G6" s="284"/>
      <c r="H6" s="185">
        <v>0</v>
      </c>
      <c r="I6" s="189"/>
      <c r="J6" s="280" t="s">
        <v>94</v>
      </c>
      <c r="K6" s="280"/>
      <c r="L6" s="280"/>
      <c r="M6" s="280"/>
      <c r="N6" s="281"/>
      <c r="O6" s="190">
        <v>0</v>
      </c>
      <c r="P6" s="189"/>
    </row>
    <row r="7" spans="3:16" s="85" customFormat="1" ht="22.5" customHeight="1">
      <c r="C7" s="282" t="s">
        <v>92</v>
      </c>
      <c r="D7" s="283"/>
      <c r="E7" s="283"/>
      <c r="F7" s="283"/>
      <c r="G7" s="186"/>
      <c r="H7" s="185">
        <v>0</v>
      </c>
      <c r="I7" s="187"/>
      <c r="J7" s="278" t="s">
        <v>92</v>
      </c>
      <c r="K7" s="278"/>
      <c r="L7" s="278"/>
      <c r="M7" s="278"/>
      <c r="N7" s="279"/>
      <c r="O7" s="188">
        <v>0</v>
      </c>
      <c r="P7" s="187"/>
    </row>
    <row r="8" spans="3:16" s="85" customFormat="1" ht="22.5" customHeight="1">
      <c r="C8" s="282" t="s">
        <v>91</v>
      </c>
      <c r="D8" s="283"/>
      <c r="E8" s="283"/>
      <c r="F8" s="283"/>
      <c r="G8" s="186"/>
      <c r="H8" s="185">
        <f>H6-H7</f>
        <v>0</v>
      </c>
      <c r="I8" s="183"/>
      <c r="J8" s="276" t="s">
        <v>91</v>
      </c>
      <c r="K8" s="276"/>
      <c r="L8" s="276"/>
      <c r="M8" s="276"/>
      <c r="N8" s="277"/>
      <c r="O8" s="184">
        <v>0</v>
      </c>
      <c r="P8" s="183"/>
    </row>
    <row r="9" spans="3:16" s="85" customFormat="1" ht="15">
      <c r="C9" s="182"/>
      <c r="D9" s="182"/>
      <c r="E9" s="182"/>
      <c r="F9" s="182"/>
      <c r="G9" s="181"/>
      <c r="H9" s="180"/>
      <c r="I9" s="153"/>
      <c r="J9" s="156"/>
      <c r="K9" s="156"/>
      <c r="L9" s="156"/>
      <c r="M9" s="156"/>
      <c r="N9" s="156"/>
      <c r="O9" s="179"/>
      <c r="P9" s="178"/>
    </row>
    <row r="10" spans="1:16" s="85" customFormat="1" ht="16.5" customHeight="1">
      <c r="A10" s="289" t="s">
        <v>106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1"/>
    </row>
    <row r="11" spans="1:16" s="85" customFormat="1" ht="22.5" customHeight="1">
      <c r="A11" s="220" t="s">
        <v>14</v>
      </c>
      <c r="B11" s="231"/>
      <c r="C11" s="220" t="s">
        <v>15</v>
      </c>
      <c r="D11" s="230"/>
      <c r="E11" s="230"/>
      <c r="F11" s="230"/>
      <c r="G11" s="230"/>
      <c r="H11" s="230"/>
      <c r="I11" s="231"/>
      <c r="J11" s="220" t="s">
        <v>1</v>
      </c>
      <c r="K11" s="231"/>
      <c r="L11" s="135"/>
      <c r="M11" s="220" t="s">
        <v>61</v>
      </c>
      <c r="N11" s="230"/>
      <c r="O11" s="230"/>
      <c r="P11" s="231"/>
    </row>
    <row r="12" spans="1:16" ht="36" customHeight="1">
      <c r="A12" s="99" t="s">
        <v>21</v>
      </c>
      <c r="B12" s="177" t="s">
        <v>105</v>
      </c>
      <c r="C12" s="99" t="s">
        <v>24</v>
      </c>
      <c r="D12" s="100" t="s">
        <v>25</v>
      </c>
      <c r="E12" s="176" t="s">
        <v>104</v>
      </c>
      <c r="F12" s="99" t="s">
        <v>26</v>
      </c>
      <c r="G12" s="99" t="s">
        <v>28</v>
      </c>
      <c r="H12" s="126" t="s">
        <v>63</v>
      </c>
      <c r="I12" s="101" t="s">
        <v>64</v>
      </c>
      <c r="J12" s="99" t="s">
        <v>30</v>
      </c>
      <c r="K12" s="99" t="s">
        <v>31</v>
      </c>
      <c r="L12" s="121" t="s">
        <v>103</v>
      </c>
      <c r="M12" s="119" t="s">
        <v>63</v>
      </c>
      <c r="N12" s="119" t="s">
        <v>102</v>
      </c>
      <c r="O12" s="119" t="s">
        <v>101</v>
      </c>
      <c r="P12" s="119" t="s">
        <v>62</v>
      </c>
    </row>
    <row r="13" spans="3:15" ht="15">
      <c r="C13" s="105"/>
      <c r="D13" s="104"/>
      <c r="E13" s="104"/>
      <c r="F13" s="106"/>
      <c r="G13" s="106"/>
      <c r="H13" s="107"/>
      <c r="I13" s="107"/>
      <c r="J13" s="106"/>
      <c r="K13" s="106"/>
      <c r="L13" s="104"/>
      <c r="M13" s="107"/>
      <c r="N13" s="107"/>
      <c r="O13" s="107"/>
    </row>
    <row r="14" spans="3:11" ht="15">
      <c r="C14" s="102"/>
      <c r="D14" s="102"/>
      <c r="E14" s="102"/>
      <c r="F14" s="102"/>
      <c r="G14" s="102"/>
      <c r="H14" s="102"/>
      <c r="I14" s="102"/>
      <c r="J14" s="102"/>
      <c r="K14" s="175"/>
    </row>
    <row r="15" spans="3:11" ht="15">
      <c r="C15" s="102"/>
      <c r="D15" s="102"/>
      <c r="E15" s="102"/>
      <c r="F15" s="102"/>
      <c r="G15" s="102"/>
      <c r="H15" s="102"/>
      <c r="I15" s="102"/>
      <c r="J15" s="102"/>
      <c r="K15" s="102"/>
    </row>
    <row r="16" spans="3:11" ht="15">
      <c r="C16" s="102"/>
      <c r="D16" s="102"/>
      <c r="E16" s="102"/>
      <c r="F16" s="102"/>
      <c r="G16" s="102"/>
      <c r="H16" s="102"/>
      <c r="I16" s="102"/>
      <c r="J16" s="102"/>
      <c r="K16" s="102"/>
    </row>
    <row r="17" s="102" customFormat="1" ht="15"/>
    <row r="18" s="102" customFormat="1" ht="15"/>
    <row r="19" s="102" customFormat="1" ht="15"/>
    <row r="20" s="102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Daniele Lai</cp:lastModifiedBy>
  <cp:lastPrinted>2015-01-23T09:39:52Z</cp:lastPrinted>
  <dcterms:created xsi:type="dcterms:W3CDTF">1996-11-05T10:16:36Z</dcterms:created>
  <dcterms:modified xsi:type="dcterms:W3CDTF">2021-10-08T10:06:26Z</dcterms:modified>
  <cp:category/>
  <cp:version/>
  <cp:contentType/>
  <cp:contentStatus/>
</cp:coreProperties>
</file>