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'FattureTempi'!$A$1:$N$198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<sst xmlns="http://schemas.openxmlformats.org/spreadsheetml/2006/main" count="977" uniqueCount="290">
  <si>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</si>
  <si>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</si>
  <si>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</si>
  <si>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</si>
  <si>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</si>
  <si>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</si>
  <si>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</si>
  <si>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</si>
  <si>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</si>
  <si>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</si>
  <si>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</si>
  <si>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</si>
  <si>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</si>
  <si>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</si>
  <si>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</si>
  <si>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</si>
  <si>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</si>
  <si>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</si>
  <si>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</si>
  <si>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</si>
  <si>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</si>
  <si>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</si>
  <si>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</si>
  <si>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</si>
  <si>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</si>
  <si>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</si>
  <si>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</si>
  <si>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</si>
  <si>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</si>
  <si>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</si>
  <si>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</si>
  <si>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</si>
  <si>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</si>
  <si>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</si>
  <si>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</si>
  <si>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</si>
  <si>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</si>
  <si>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</si>
  <si>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</si>
  <si>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</si>
  <si>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</si>
  <si>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</si>
  <si>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</si>
  <si>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</si>
  <si>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</si>
  <si>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</si>
  <si>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</si>
  <si>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</si>
  <si>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</si>
  <si>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</si>
  <si>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</si>
  <si>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</si>
  <si>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</si>
  <si>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</si>
  <si>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</si>
  <si>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</si>
  <si>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</si>
  <si>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</si>
  <si>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</si>
  <si>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</si>
  <si>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</si>
  <si>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</si>
  <si>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</si>
  <si>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</si>
  <si>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</si>
  <si>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</si>
  <si>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</si>
  <si>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</si>
  <si>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</si>
  <si>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</si>
  <si>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</si>
  <si>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</si>
  <si>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</si>
  <si>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</si>
  <si>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</si>
  <si>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</si>
  <si>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</si>
  <si>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</si>
  <si>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</si>
  <si>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</si>
  <si>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</si>
  <si>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</si>
  <si>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</si>
  <si>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</si>
  <si>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</si>
  <si>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</si>
  <si>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</si>
  <si>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</si>
  <si>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</si>
  <si>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</si>
  <si>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</si>
  <si>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</si>
  <si>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</si>
  <si>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</si>
  <si>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</si>
  <si>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</si>
  <si>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</si>
  <si>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</si>
  <si>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</si>
  <si>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</si>
  <si>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</si>
  <si>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</si>
  <si>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</si>
  <si>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</si>
  <si>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</si>
  <si>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</si>
  <si>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</si>
  <si>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</si>
  <si>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</si>
  <si>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</si>
  <si>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</si>
  <si>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</si>
  <si>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01/04/2021 - 30/06/2021</t>
  </si>
  <si>
    <t>06/04/2021</t>
  </si>
  <si>
    <t>FATTPA 42_21</t>
  </si>
  <si>
    <t>SI</t>
  </si>
  <si>
    <t>22/04/2021</t>
  </si>
  <si>
    <t>NO</t>
  </si>
  <si>
    <t>08/04/2021</t>
  </si>
  <si>
    <t>42/001</t>
  </si>
  <si>
    <t>30/04/2021</t>
  </si>
  <si>
    <t>15/04/2021</t>
  </si>
  <si>
    <t>17-FE</t>
  </si>
  <si>
    <t>17/04/2021</t>
  </si>
  <si>
    <t>2-FE</t>
  </si>
  <si>
    <t>18/04/2021</t>
  </si>
  <si>
    <t>FATTPA 57_21</t>
  </si>
  <si>
    <t>07/05/2021</t>
  </si>
  <si>
    <t>20/04/2021</t>
  </si>
  <si>
    <t>2/31</t>
  </si>
  <si>
    <t>13/05/2021</t>
  </si>
  <si>
    <t>PJ03739959</t>
  </si>
  <si>
    <t>02/04/2021</t>
  </si>
  <si>
    <t>02/05/2021</t>
  </si>
  <si>
    <t>A20020211000010807</t>
  </si>
  <si>
    <t>FatPAM1/2021</t>
  </si>
  <si>
    <t>29/04/2021</t>
  </si>
  <si>
    <t>FATTPA 43_21</t>
  </si>
  <si>
    <t>FATTPA 58_21</t>
  </si>
  <si>
    <t>FATTPA 68_21</t>
  </si>
  <si>
    <t>FATTPA 67_21</t>
  </si>
  <si>
    <t>86/2021</t>
  </si>
  <si>
    <t>01/05/2021</t>
  </si>
  <si>
    <t>2</t>
  </si>
  <si>
    <t>03/03/2021</t>
  </si>
  <si>
    <t>FatPAM7/2021</t>
  </si>
  <si>
    <t>FatPAM2/2021</t>
  </si>
  <si>
    <t>12/05/2021</t>
  </si>
  <si>
    <t>004126556122</t>
  </si>
  <si>
    <t>14/05/2021</t>
  </si>
  <si>
    <t>004126556119</t>
  </si>
  <si>
    <t>004126556116</t>
  </si>
  <si>
    <t>004126556115</t>
  </si>
  <si>
    <t>004126556114</t>
  </si>
  <si>
    <t>004126556113</t>
  </si>
  <si>
    <t>004126556121</t>
  </si>
  <si>
    <t>004126556112</t>
  </si>
  <si>
    <t>004126556120</t>
  </si>
  <si>
    <t>004126556118</t>
  </si>
  <si>
    <t>004126556117</t>
  </si>
  <si>
    <t>004126556123</t>
  </si>
  <si>
    <t>27/04/2021</t>
  </si>
  <si>
    <t>04/PA/2021</t>
  </si>
  <si>
    <t>10/PA/2021</t>
  </si>
  <si>
    <t>22/05/2021</t>
  </si>
  <si>
    <t>11/PA/2021</t>
  </si>
  <si>
    <t>0150020210001067400</t>
  </si>
  <si>
    <t>19/05/2021</t>
  </si>
  <si>
    <t>0150020210001072800</t>
  </si>
  <si>
    <t>0150020210001072700</t>
  </si>
  <si>
    <t>0150020210001072600</t>
  </si>
  <si>
    <t>0150020210001072500</t>
  </si>
  <si>
    <t>0150020210001067300</t>
  </si>
  <si>
    <t>0150020210001066300</t>
  </si>
  <si>
    <t>0150020210001066200</t>
  </si>
  <si>
    <t>0150020210001066100</t>
  </si>
  <si>
    <t>0150020210001065600</t>
  </si>
  <si>
    <t>0150020210001065500</t>
  </si>
  <si>
    <t>0150020210001065400</t>
  </si>
  <si>
    <t>0150020210001072400</t>
  </si>
  <si>
    <t>0150020210001066500</t>
  </si>
  <si>
    <t>0150020210001066000</t>
  </si>
  <si>
    <t>0150020210001065800</t>
  </si>
  <si>
    <t>0150020210001065700</t>
  </si>
  <si>
    <t>0150020210001066400</t>
  </si>
  <si>
    <t>04/05/2021</t>
  </si>
  <si>
    <t>55/PA</t>
  </si>
  <si>
    <t>21/05/2021</t>
  </si>
  <si>
    <t>PJ03856050</t>
  </si>
  <si>
    <t>04/06/2021</t>
  </si>
  <si>
    <t>127/2021</t>
  </si>
  <si>
    <t>02/06/2021</t>
  </si>
  <si>
    <t>FPA 40/21</t>
  </si>
  <si>
    <t>27/05/2021</t>
  </si>
  <si>
    <t>107/2021</t>
  </si>
  <si>
    <t>20/05/2021</t>
  </si>
  <si>
    <t>11/05/2021</t>
  </si>
  <si>
    <t>3</t>
  </si>
  <si>
    <t>AN06435863</t>
  </si>
  <si>
    <t>2021017501</t>
  </si>
  <si>
    <t>11/06/2021</t>
  </si>
  <si>
    <t>2021017502</t>
  </si>
  <si>
    <t>8</t>
  </si>
  <si>
    <t>12/06/2021</t>
  </si>
  <si>
    <t>18/05/2021</t>
  </si>
  <si>
    <t>004130821488</t>
  </si>
  <si>
    <t>09/06/2021</t>
  </si>
  <si>
    <t>004130821489</t>
  </si>
  <si>
    <t>004131967466</t>
  </si>
  <si>
    <t>10/06/2021</t>
  </si>
  <si>
    <t>004131967467</t>
  </si>
  <si>
    <t>004131967468</t>
  </si>
  <si>
    <t>004131967469</t>
  </si>
  <si>
    <t>004131967470</t>
  </si>
  <si>
    <t>004133308038</t>
  </si>
  <si>
    <t>004133308039</t>
  </si>
  <si>
    <t>004133308040</t>
  </si>
  <si>
    <t>004135384962</t>
  </si>
  <si>
    <t>16/06/2021</t>
  </si>
  <si>
    <t>004135384963</t>
  </si>
  <si>
    <t>2/40</t>
  </si>
  <si>
    <t>25/05/2021</t>
  </si>
  <si>
    <t>31-FE</t>
  </si>
  <si>
    <t>24/05/2021</t>
  </si>
  <si>
    <t>19/06/2021</t>
  </si>
  <si>
    <t>1/65</t>
  </si>
  <si>
    <t>03/06/2021</t>
  </si>
  <si>
    <t>01/06/2021</t>
  </si>
  <si>
    <t>16/PA</t>
  </si>
  <si>
    <t>31/05/2021</t>
  </si>
  <si>
    <t>32/PA</t>
  </si>
  <si>
    <t>29/PA</t>
  </si>
  <si>
    <t>FPA 15/21</t>
  </si>
  <si>
    <t>08/06/2021</t>
  </si>
  <si>
    <t>1/83</t>
  </si>
  <si>
    <t>03/07/2021</t>
  </si>
  <si>
    <t>PJ03974655</t>
  </si>
  <si>
    <t>FATTPA 84_21</t>
  </si>
  <si>
    <t>FATTPA 107_21</t>
  </si>
  <si>
    <t>07/07/2021</t>
  </si>
  <si>
    <t>FATTPA 91_21</t>
  </si>
  <si>
    <t>23/06/2021</t>
  </si>
  <si>
    <t>3/PA</t>
  </si>
  <si>
    <t>17/06/2021</t>
  </si>
  <si>
    <t>12/2021</t>
  </si>
  <si>
    <t>7</t>
  </si>
  <si>
    <t>25/06/2021</t>
  </si>
  <si>
    <t>161/2021</t>
  </si>
  <si>
    <t>15/06/2021</t>
  </si>
  <si>
    <t>0001128801</t>
  </si>
  <si>
    <t>63/001</t>
  </si>
  <si>
    <t>004137296273</t>
  </si>
  <si>
    <t>10/07/2021</t>
  </si>
  <si>
    <t>004137296272</t>
  </si>
  <si>
    <t>004137296271</t>
  </si>
  <si>
    <t>004137296270</t>
  </si>
  <si>
    <t>004137296269</t>
  </si>
  <si>
    <t>004137296268</t>
  </si>
  <si>
    <t>004137296267</t>
  </si>
  <si>
    <t>004137296266</t>
  </si>
  <si>
    <t>004137296265</t>
  </si>
  <si>
    <t>004137296264</t>
  </si>
  <si>
    <t>004137296263</t>
  </si>
  <si>
    <t>004137296262</t>
  </si>
  <si>
    <t>004140096238</t>
  </si>
  <si>
    <t>15/07/2021</t>
  </si>
  <si>
    <t>FATTPA 14_21</t>
  </si>
  <si>
    <t>22/06/2021</t>
  </si>
  <si>
    <t>004140096239</t>
  </si>
  <si>
    <t>004140096237</t>
  </si>
  <si>
    <t>004140096236</t>
  </si>
  <si>
    <t>004140096235</t>
  </si>
  <si>
    <t>004140096234</t>
  </si>
  <si>
    <t>004140096233</t>
  </si>
  <si>
    <t>004140096232</t>
  </si>
  <si>
    <t>004140096231</t>
  </si>
  <si>
    <t>004140096230</t>
  </si>
  <si>
    <t>004140096229</t>
  </si>
  <si>
    <t>2/53</t>
  </si>
  <si>
    <t>AN10397787</t>
  </si>
  <si>
    <t>16/07/2021</t>
  </si>
  <si>
    <t>8R00079385</t>
  </si>
  <si>
    <t>10</t>
  </si>
  <si>
    <t>152</t>
  </si>
  <si>
    <t>29/06/2021</t>
  </si>
  <si>
    <t>2/62</t>
  </si>
  <si>
    <t>21/07/2021</t>
  </si>
  <si>
    <t>12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</si>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</sst>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s="62" customFormat="1" ht="22.5" customHeight="1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1" t="s">
        <v>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2"/>
      <c r="AC4" s="212"/>
      <c r="AD4" s="212"/>
      <c r="AE4" s="212"/>
      <c r="AF4" s="212"/>
      <c r="AG4" s="218"/>
      <c r="AH4" s="32">
        <v>30</v>
      </c>
    </row>
    <row r="5" spans="1:34" s="15" customFormat="1" ht="22.5" customHeight="1">
      <c r="A5" s="214" t="s">
        <v>14</v>
      </c>
      <c r="B5" s="215"/>
      <c r="C5" s="216"/>
      <c r="D5" s="214" t="s">
        <v>15</v>
      </c>
      <c r="E5" s="215"/>
      <c r="F5" s="215"/>
      <c r="G5" s="215"/>
      <c r="H5" s="216"/>
      <c r="I5" s="214" t="s">
        <v>16</v>
      </c>
      <c r="J5" s="215"/>
      <c r="K5" s="216"/>
      <c r="L5" s="214" t="s">
        <v>1</v>
      </c>
      <c r="M5" s="215"/>
      <c r="N5" s="215"/>
      <c r="O5" s="214" t="s">
        <v>17</v>
      </c>
      <c r="P5" s="216"/>
      <c r="Q5" s="214" t="s">
        <v>18</v>
      </c>
      <c r="R5" s="215"/>
      <c r="S5" s="215"/>
      <c r="T5" s="216"/>
      <c r="U5" s="214" t="s">
        <v>19</v>
      </c>
      <c r="V5" s="215"/>
      <c r="W5" s="215"/>
      <c r="X5" s="58" t="s">
        <v>47</v>
      </c>
      <c r="Y5" s="214" t="s">
        <v>20</v>
      </c>
      <c r="Z5" s="216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5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8" t="s">
        <v>54</v>
      </c>
      <c r="B3" s="209"/>
      <c r="C3" s="209"/>
      <c r="D3" s="209"/>
      <c r="E3" s="209"/>
      <c r="F3" s="209"/>
      <c r="G3" s="209"/>
      <c r="H3" s="209"/>
      <c r="I3" s="209"/>
      <c r="J3" s="209"/>
      <c r="K3" s="224"/>
      <c r="L3" s="224"/>
      <c r="M3" s="224"/>
      <c r="N3" s="224"/>
      <c r="O3" s="224"/>
      <c r="P3" s="224"/>
      <c r="Q3" s="224"/>
      <c r="R3" s="225"/>
    </row>
    <row r="4" spans="1:18" ht="22.5" customHeight="1">
      <c r="A4" s="208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</row>
    <row r="5" spans="1:18" s="62" customFormat="1" ht="22.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6" t="s">
        <v>13</v>
      </c>
      <c r="L5" s="227"/>
      <c r="M5" s="227"/>
      <c r="N5" s="227"/>
      <c r="O5" s="227"/>
      <c r="P5" s="227"/>
      <c r="Q5" s="22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showGridLines="0" tabSelected="1" zoomScalePageLayoutView="0" workbookViewId="0" topLeftCell="A1">
      <selection activeCell="P20" sqref="P20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6" width="12.140625" style="116" customWidth="1"/>
    <col min="7" max="7" width="8.00390625" style="113" customWidth="1"/>
    <col min="8" max="8" width="12.140625" style="116" customWidth="1"/>
    <col min="9" max="9" width="14.00390625" style="114" customWidth="1"/>
    <col min="10" max="10" width="15.7109375" style="114" customWidth="1"/>
    <col min="11" max="11" width="15.7109375" style="112" customWidth="1"/>
    <col min="12" max="12" width="14.7109375" style="112" customWidth="1"/>
    <col min="13" max="13" width="16.140625" style="116" customWidth="1"/>
    <col min="14" max="14" width="15.421875" style="102" customWidth="1"/>
    <col min="15" max="16" width="9.140625" style="102" customWidth="1"/>
    <col min="17" max="17" width="19.00390625" style="102" customWidth="1"/>
    <col min="18" max="16384" width="9.140625" style="102" customWidth="1"/>
  </cols>
  <sheetData>
    <row r="1" spans="1:14" s="85" customFormat="1" ht="22.5" customHeight="1">
      <c r="A1" s="235" t="s">
        <v>111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3" s="92" customFormat="1" ht="15" customHeight="1">
      <c r="A2" s="86"/>
      <c r="B2" s="87"/>
      <c r="C2" s="21"/>
      <c r="D2" s="88"/>
      <c r="E2" s="89"/>
      <c r="F2" s="89"/>
      <c r="G2" s="124"/>
      <c r="H2" s="89"/>
      <c r="I2" s="21"/>
      <c r="J2" s="21"/>
      <c r="K2" s="90"/>
      <c r="L2" s="91"/>
      <c r="M2" s="120"/>
    </row>
    <row r="3" spans="1:14" s="85" customFormat="1" ht="22.5" customHeight="1">
      <c r="A3" s="219" t="s">
        <v>112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4" s="85" customFormat="1" ht="15" customHeight="1">
      <c r="A4" s="93"/>
      <c r="B4" s="94"/>
      <c r="C4" s="95"/>
      <c r="D4" s="96"/>
      <c r="E4" s="97"/>
      <c r="F4" s="97"/>
      <c r="G4" s="125"/>
      <c r="H4" s="97"/>
      <c r="I4" s="217"/>
      <c r="J4" s="240"/>
      <c r="K4" s="240"/>
      <c r="L4" s="240"/>
      <c r="M4" s="241"/>
      <c r="N4" s="234"/>
    </row>
    <row r="5" spans="1:14" s="85" customFormat="1" ht="22.5" customHeight="1">
      <c r="A5" s="219" t="s">
        <v>14</v>
      </c>
      <c r="B5" s="229"/>
      <c r="C5" s="230"/>
      <c r="D5" s="219" t="s">
        <v>15</v>
      </c>
      <c r="E5" s="229"/>
      <c r="F5" s="229"/>
      <c r="G5" s="229"/>
      <c r="H5" s="229"/>
      <c r="I5" s="219" t="s">
        <v>61</v>
      </c>
      <c r="J5" s="233"/>
      <c r="K5" s="233"/>
      <c r="L5" s="233"/>
      <c r="M5" s="233"/>
      <c r="N5" s="234"/>
    </row>
    <row r="6" spans="1:17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26" t="s">
        <v>63</v>
      </c>
      <c r="F6" s="101" t="s">
        <v>64</v>
      </c>
      <c r="G6" s="127" t="s">
        <v>65</v>
      </c>
      <c r="H6" s="126" t="s">
        <v>66</v>
      </c>
      <c r="I6" s="117" t="s">
        <v>56</v>
      </c>
      <c r="J6" s="117" t="s">
        <v>57</v>
      </c>
      <c r="K6" s="117" t="s">
        <v>59</v>
      </c>
      <c r="L6" s="118" t="s">
        <v>58</v>
      </c>
      <c r="M6" s="121" t="s">
        <v>60</v>
      </c>
      <c r="N6" s="119" t="s">
        <v>62</v>
      </c>
      <c r="O6" s="231"/>
      <c r="P6" s="232"/>
      <c r="Q6" s="232"/>
    </row>
    <row r="7" spans="1:13" ht="15">
      <c r="A7" s="103"/>
      <c r="B7" s="103"/>
      <c r="C7" s="104"/>
      <c r="D7" s="105"/>
      <c r="E7" s="107"/>
      <c r="F7" s="107"/>
      <c r="G7" s="102"/>
      <c r="H7" s="107"/>
      <c r="I7" s="104"/>
      <c r="J7" s="104"/>
      <c r="K7" s="110"/>
      <c r="L7" s="111"/>
      <c r="M7" s="107"/>
    </row>
    <row r="8" spans="1:14" ht="15">
      <c r="A8" s="103">
        <v>2021</v>
      </c>
      <c r="B8" s="103">
        <v>101</v>
      </c>
      <c r="C8" s="104" t="s">
        <v>113</v>
      </c>
      <c r="D8" s="193" t="s">
        <v>114</v>
      </c>
      <c r="E8" s="107">
        <v>137.49</v>
      </c>
      <c r="F8" s="107">
        <v>24.79</v>
      </c>
      <c r="G8" s="102" t="s">
        <v>115</v>
      </c>
      <c r="H8" s="107">
        <f aca="true" t="shared" si="0" ref="H8:H39">IF(G8="SI",E8-F8,E8)</f>
        <v>112.70000000000002</v>
      </c>
      <c r="I8" s="194" t="s">
        <v>116</v>
      </c>
      <c r="J8" s="194" t="s">
        <v>113</v>
      </c>
      <c r="K8" s="195">
        <f aca="true" t="shared" si="1" ref="K8:K39">J8-I8</f>
        <v>-16</v>
      </c>
      <c r="L8" s="196">
        <f>IF(N8="SI",0,H8)</f>
        <v>112.70000000000002</v>
      </c>
      <c r="M8" s="197">
        <f aca="true" t="shared" si="2" ref="M8:M39">L8*K8</f>
        <v>-1803.2000000000003</v>
      </c>
      <c r="N8" s="198" t="s">
        <v>117</v>
      </c>
    </row>
    <row r="9" spans="1:14" ht="15">
      <c r="A9" s="103">
        <v>2021</v>
      </c>
      <c r="B9" s="103">
        <v>101</v>
      </c>
      <c r="C9" s="104" t="s">
        <v>113</v>
      </c>
      <c r="D9" s="193" t="s">
        <v>114</v>
      </c>
      <c r="E9" s="107">
        <v>455.43</v>
      </c>
      <c r="F9" s="107">
        <v>82.13</v>
      </c>
      <c r="G9" s="102" t="s">
        <v>115</v>
      </c>
      <c r="H9" s="107">
        <f t="shared" si="0"/>
        <v>373.3</v>
      </c>
      <c r="I9" s="194" t="s">
        <v>116</v>
      </c>
      <c r="J9" s="194" t="s">
        <v>113</v>
      </c>
      <c r="K9" s="195">
        <f t="shared" si="1"/>
        <v>-16</v>
      </c>
      <c r="L9" s="196">
        <f>IF(N9="SI",0,H9)</f>
        <v>373.3</v>
      </c>
      <c r="M9" s="197">
        <f t="shared" si="2"/>
        <v>-5972.8</v>
      </c>
      <c r="N9" s="198" t="s">
        <v>117</v>
      </c>
    </row>
    <row r="10" spans="1:14" ht="15">
      <c r="A10" s="103">
        <v>2021</v>
      </c>
      <c r="B10" s="103">
        <v>102</v>
      </c>
      <c r="C10" s="104" t="s">
        <v>118</v>
      </c>
      <c r="D10" s="193" t="s">
        <v>119</v>
      </c>
      <c r="E10" s="107">
        <v>35977.3</v>
      </c>
      <c r="F10" s="107">
        <v>3270.66</v>
      </c>
      <c r="G10" s="102" t="s">
        <v>115</v>
      </c>
      <c r="H10" s="107">
        <f t="shared" si="0"/>
        <v>32706.640000000003</v>
      </c>
      <c r="I10" s="194" t="s">
        <v>120</v>
      </c>
      <c r="J10" s="194" t="s">
        <v>118</v>
      </c>
      <c r="K10" s="195">
        <f t="shared" si="1"/>
        <v>-22</v>
      </c>
      <c r="L10" s="196">
        <f>IF(N10="SI",0,H10)</f>
        <v>32706.640000000003</v>
      </c>
      <c r="M10" s="197">
        <f t="shared" si="2"/>
        <v>-719546.0800000001</v>
      </c>
      <c r="N10" s="198" t="s">
        <v>117</v>
      </c>
    </row>
    <row r="11" spans="1:14" ht="15">
      <c r="A11" s="103">
        <v>2021</v>
      </c>
      <c r="B11" s="103">
        <v>103</v>
      </c>
      <c r="C11" s="104" t="s">
        <v>121</v>
      </c>
      <c r="D11" s="193" t="s">
        <v>122</v>
      </c>
      <c r="E11" s="107">
        <v>2095</v>
      </c>
      <c r="F11" s="107">
        <v>151.51</v>
      </c>
      <c r="G11" s="102" t="s">
        <v>115</v>
      </c>
      <c r="H11" s="107">
        <f t="shared" si="0"/>
        <v>1943.49</v>
      </c>
      <c r="I11" s="194" t="s">
        <v>123</v>
      </c>
      <c r="J11" s="194" t="s">
        <v>121</v>
      </c>
      <c r="K11" s="195">
        <f t="shared" si="1"/>
        <v>-2</v>
      </c>
      <c r="L11" s="196">
        <f>IF(N11="SI",0,H11)</f>
        <v>1943.49</v>
      </c>
      <c r="M11" s="197">
        <f t="shared" si="2"/>
        <v>-3886.98</v>
      </c>
      <c r="N11" s="198" t="s">
        <v>117</v>
      </c>
    </row>
    <row r="12" spans="1:14" ht="15">
      <c r="A12" s="103">
        <v>2021</v>
      </c>
      <c r="B12" s="103">
        <v>104</v>
      </c>
      <c r="C12" s="104" t="s">
        <v>121</v>
      </c>
      <c r="D12" s="193" t="s">
        <v>124</v>
      </c>
      <c r="E12" s="107">
        <v>-2095</v>
      </c>
      <c r="F12" s="107">
        <v>-151.51</v>
      </c>
      <c r="G12" s="102" t="s">
        <v>115</v>
      </c>
      <c r="H12" s="107">
        <f t="shared" si="0"/>
        <v>-1943.49</v>
      </c>
      <c r="I12" s="194" t="s">
        <v>125</v>
      </c>
      <c r="J12" s="194" t="s">
        <v>121</v>
      </c>
      <c r="K12" s="195">
        <f t="shared" si="1"/>
        <v>-3</v>
      </c>
      <c r="L12" s="196">
        <f>IF(N12="SI",0,H12)</f>
        <v>-1943.49</v>
      </c>
      <c r="M12" s="197">
        <f t="shared" si="2"/>
        <v>5830.47</v>
      </c>
      <c r="N12" s="198" t="s">
        <v>117</v>
      </c>
    </row>
    <row r="13" spans="1:14" ht="15">
      <c r="A13" s="103">
        <v>2021</v>
      </c>
      <c r="B13" s="103">
        <v>105</v>
      </c>
      <c r="C13" s="104" t="s">
        <v>121</v>
      </c>
      <c r="D13" s="193" t="s">
        <v>126</v>
      </c>
      <c r="E13" s="107">
        <v>691.74</v>
      </c>
      <c r="F13" s="107">
        <v>124.74</v>
      </c>
      <c r="G13" s="102" t="s">
        <v>115</v>
      </c>
      <c r="H13" s="107">
        <f t="shared" si="0"/>
        <v>567</v>
      </c>
      <c r="I13" s="194" t="s">
        <v>127</v>
      </c>
      <c r="J13" s="194" t="s">
        <v>121</v>
      </c>
      <c r="K13" s="195">
        <f t="shared" si="1"/>
        <v>-22</v>
      </c>
      <c r="L13" s="196">
        <f>IF(N13="SI",0,H13)</f>
        <v>567</v>
      </c>
      <c r="M13" s="197">
        <f t="shared" si="2"/>
        <v>-12474</v>
      </c>
      <c r="N13" s="198" t="s">
        <v>117</v>
      </c>
    </row>
    <row r="14" spans="1:14" ht="15">
      <c r="A14" s="103">
        <v>2021</v>
      </c>
      <c r="B14" s="103">
        <v>106</v>
      </c>
      <c r="C14" s="104" t="s">
        <v>128</v>
      </c>
      <c r="D14" s="193" t="s">
        <v>129</v>
      </c>
      <c r="E14" s="107">
        <v>1161.72</v>
      </c>
      <c r="F14" s="107">
        <v>44.68</v>
      </c>
      <c r="G14" s="102" t="s">
        <v>115</v>
      </c>
      <c r="H14" s="107">
        <f t="shared" si="0"/>
        <v>1117.04</v>
      </c>
      <c r="I14" s="194" t="s">
        <v>130</v>
      </c>
      <c r="J14" s="194" t="s">
        <v>128</v>
      </c>
      <c r="K14" s="195">
        <f t="shared" si="1"/>
        <v>-23</v>
      </c>
      <c r="L14" s="196">
        <f>IF(N14="SI",0,H14)</f>
        <v>1117.04</v>
      </c>
      <c r="M14" s="197">
        <f t="shared" si="2"/>
        <v>-25691.92</v>
      </c>
      <c r="N14" s="198" t="s">
        <v>117</v>
      </c>
    </row>
    <row r="15" spans="1:14" ht="15">
      <c r="A15" s="103">
        <v>2021</v>
      </c>
      <c r="B15" s="103">
        <v>106</v>
      </c>
      <c r="C15" s="104" t="s">
        <v>128</v>
      </c>
      <c r="D15" s="193" t="s">
        <v>129</v>
      </c>
      <c r="E15" s="107">
        <v>518.4</v>
      </c>
      <c r="F15" s="107">
        <v>19.94</v>
      </c>
      <c r="G15" s="102" t="s">
        <v>115</v>
      </c>
      <c r="H15" s="107">
        <f t="shared" si="0"/>
        <v>498.46</v>
      </c>
      <c r="I15" s="194" t="s">
        <v>130</v>
      </c>
      <c r="J15" s="194" t="s">
        <v>128</v>
      </c>
      <c r="K15" s="195">
        <f t="shared" si="1"/>
        <v>-23</v>
      </c>
      <c r="L15" s="196">
        <f>IF(N15="SI",0,H15)</f>
        <v>498.46</v>
      </c>
      <c r="M15" s="197">
        <f t="shared" si="2"/>
        <v>-11464.58</v>
      </c>
      <c r="N15" s="198" t="s">
        <v>117</v>
      </c>
    </row>
    <row r="16" spans="1:14" ht="15">
      <c r="A16" s="103">
        <v>2021</v>
      </c>
      <c r="B16" s="103">
        <v>107</v>
      </c>
      <c r="C16" s="104" t="s">
        <v>128</v>
      </c>
      <c r="D16" s="193" t="s">
        <v>131</v>
      </c>
      <c r="E16" s="107">
        <v>40.01</v>
      </c>
      <c r="F16" s="107">
        <v>7.21</v>
      </c>
      <c r="G16" s="102" t="s">
        <v>115</v>
      </c>
      <c r="H16" s="107">
        <f t="shared" si="0"/>
        <v>32.8</v>
      </c>
      <c r="I16" s="194" t="s">
        <v>133</v>
      </c>
      <c r="J16" s="194" t="s">
        <v>128</v>
      </c>
      <c r="K16" s="195">
        <f t="shared" si="1"/>
        <v>-12</v>
      </c>
      <c r="L16" s="196">
        <f>IF(N16="SI",0,H16)</f>
        <v>32.8</v>
      </c>
      <c r="M16" s="197">
        <f t="shared" si="2"/>
        <v>-393.59999999999997</v>
      </c>
      <c r="N16" s="198" t="s">
        <v>117</v>
      </c>
    </row>
    <row r="17" spans="1:14" ht="15">
      <c r="A17" s="103">
        <v>2021</v>
      </c>
      <c r="B17" s="103">
        <v>108</v>
      </c>
      <c r="C17" s="104" t="s">
        <v>128</v>
      </c>
      <c r="D17" s="193" t="s">
        <v>134</v>
      </c>
      <c r="E17" s="107">
        <v>178.12</v>
      </c>
      <c r="F17" s="107">
        <v>32.12</v>
      </c>
      <c r="G17" s="102" t="s">
        <v>115</v>
      </c>
      <c r="H17" s="107">
        <f t="shared" si="0"/>
        <v>146</v>
      </c>
      <c r="I17" s="194" t="s">
        <v>133</v>
      </c>
      <c r="J17" s="194" t="s">
        <v>128</v>
      </c>
      <c r="K17" s="195">
        <f t="shared" si="1"/>
        <v>-12</v>
      </c>
      <c r="L17" s="196">
        <f>IF(N17="SI",0,H17)</f>
        <v>146</v>
      </c>
      <c r="M17" s="197">
        <f t="shared" si="2"/>
        <v>-1752</v>
      </c>
      <c r="N17" s="198" t="s">
        <v>117</v>
      </c>
    </row>
    <row r="18" spans="1:14" ht="15">
      <c r="A18" s="103">
        <v>2021</v>
      </c>
      <c r="B18" s="103">
        <v>109</v>
      </c>
      <c r="C18" s="104" t="s">
        <v>128</v>
      </c>
      <c r="D18" s="193" t="s">
        <v>135</v>
      </c>
      <c r="E18" s="107">
        <v>353.8</v>
      </c>
      <c r="F18" s="107">
        <v>63.8</v>
      </c>
      <c r="G18" s="102" t="s">
        <v>115</v>
      </c>
      <c r="H18" s="107">
        <f t="shared" si="0"/>
        <v>290</v>
      </c>
      <c r="I18" s="194" t="s">
        <v>136</v>
      </c>
      <c r="J18" s="194" t="s">
        <v>128</v>
      </c>
      <c r="K18" s="195">
        <f t="shared" si="1"/>
        <v>-9</v>
      </c>
      <c r="L18" s="196">
        <f>IF(N18="SI",0,H18)</f>
        <v>290</v>
      </c>
      <c r="M18" s="197">
        <f t="shared" si="2"/>
        <v>-2610</v>
      </c>
      <c r="N18" s="198" t="s">
        <v>117</v>
      </c>
    </row>
    <row r="19" spans="1:14" ht="15">
      <c r="A19" s="103">
        <v>2021</v>
      </c>
      <c r="B19" s="103">
        <v>110</v>
      </c>
      <c r="C19" s="104" t="s">
        <v>128</v>
      </c>
      <c r="D19" s="193" t="s">
        <v>137</v>
      </c>
      <c r="E19" s="107">
        <v>810.2</v>
      </c>
      <c r="F19" s="107">
        <v>146.1</v>
      </c>
      <c r="G19" s="102" t="s">
        <v>115</v>
      </c>
      <c r="H19" s="107">
        <f t="shared" si="0"/>
        <v>664.1</v>
      </c>
      <c r="I19" s="194" t="s">
        <v>116</v>
      </c>
      <c r="J19" s="194" t="s">
        <v>128</v>
      </c>
      <c r="K19" s="195">
        <f t="shared" si="1"/>
        <v>-2</v>
      </c>
      <c r="L19" s="196">
        <f>IF(N19="SI",0,H19)</f>
        <v>664.1</v>
      </c>
      <c r="M19" s="197">
        <f t="shared" si="2"/>
        <v>-1328.2</v>
      </c>
      <c r="N19" s="198" t="s">
        <v>117</v>
      </c>
    </row>
    <row r="20" spans="1:14" ht="15">
      <c r="A20" s="103">
        <v>2021</v>
      </c>
      <c r="B20" s="103">
        <v>111</v>
      </c>
      <c r="C20" s="104" t="s">
        <v>128</v>
      </c>
      <c r="D20" s="193" t="s">
        <v>138</v>
      </c>
      <c r="E20" s="107">
        <v>810.2</v>
      </c>
      <c r="F20" s="107">
        <v>146.1</v>
      </c>
      <c r="G20" s="102" t="s">
        <v>115</v>
      </c>
      <c r="H20" s="107">
        <f t="shared" si="0"/>
        <v>664.1</v>
      </c>
      <c r="I20" s="194" t="s">
        <v>127</v>
      </c>
      <c r="J20" s="194" t="s">
        <v>128</v>
      </c>
      <c r="K20" s="195">
        <f t="shared" si="1"/>
        <v>-17</v>
      </c>
      <c r="L20" s="196">
        <f>IF(N20="SI",0,H20)</f>
        <v>664.1</v>
      </c>
      <c r="M20" s="197">
        <f t="shared" si="2"/>
        <v>-11289.7</v>
      </c>
      <c r="N20" s="198" t="s">
        <v>117</v>
      </c>
    </row>
    <row r="21" spans="1:14" ht="15">
      <c r="A21" s="103">
        <v>2021</v>
      </c>
      <c r="B21" s="103">
        <v>112</v>
      </c>
      <c r="C21" s="104" t="s">
        <v>128</v>
      </c>
      <c r="D21" s="193" t="s">
        <v>139</v>
      </c>
      <c r="E21" s="107">
        <v>915</v>
      </c>
      <c r="F21" s="107">
        <v>165</v>
      </c>
      <c r="G21" s="102" t="s">
        <v>115</v>
      </c>
      <c r="H21" s="107">
        <f t="shared" si="0"/>
        <v>750</v>
      </c>
      <c r="I21" s="194" t="s">
        <v>130</v>
      </c>
      <c r="J21" s="194" t="s">
        <v>128</v>
      </c>
      <c r="K21" s="195">
        <f t="shared" si="1"/>
        <v>-23</v>
      </c>
      <c r="L21" s="196">
        <f>IF(N21="SI",0,H21)</f>
        <v>750</v>
      </c>
      <c r="M21" s="197">
        <f t="shared" si="2"/>
        <v>-17250</v>
      </c>
      <c r="N21" s="198" t="s">
        <v>117</v>
      </c>
    </row>
    <row r="22" spans="1:14" ht="15">
      <c r="A22" s="103">
        <v>2021</v>
      </c>
      <c r="B22" s="103">
        <v>113</v>
      </c>
      <c r="C22" s="104" t="s">
        <v>128</v>
      </c>
      <c r="D22" s="193" t="s">
        <v>140</v>
      </c>
      <c r="E22" s="107">
        <v>774.47</v>
      </c>
      <c r="F22" s="107">
        <v>139.66</v>
      </c>
      <c r="G22" s="102" t="s">
        <v>115</v>
      </c>
      <c r="H22" s="107">
        <f t="shared" si="0"/>
        <v>634.8100000000001</v>
      </c>
      <c r="I22" s="194" t="s">
        <v>130</v>
      </c>
      <c r="J22" s="194" t="s">
        <v>128</v>
      </c>
      <c r="K22" s="195">
        <f t="shared" si="1"/>
        <v>-23</v>
      </c>
      <c r="L22" s="196">
        <f>IF(N22="SI",0,H22)</f>
        <v>634.8100000000001</v>
      </c>
      <c r="M22" s="197">
        <f t="shared" si="2"/>
        <v>-14600.630000000001</v>
      </c>
      <c r="N22" s="198" t="s">
        <v>117</v>
      </c>
    </row>
    <row r="23" spans="1:14" ht="15">
      <c r="A23" s="103">
        <v>2021</v>
      </c>
      <c r="B23" s="103">
        <v>113</v>
      </c>
      <c r="C23" s="104" t="s">
        <v>128</v>
      </c>
      <c r="D23" s="193" t="s">
        <v>140</v>
      </c>
      <c r="E23" s="107">
        <v>810.2</v>
      </c>
      <c r="F23" s="107">
        <v>146.1</v>
      </c>
      <c r="G23" s="102" t="s">
        <v>115</v>
      </c>
      <c r="H23" s="107">
        <f t="shared" si="0"/>
        <v>664.1</v>
      </c>
      <c r="I23" s="194" t="s">
        <v>130</v>
      </c>
      <c r="J23" s="194" t="s">
        <v>128</v>
      </c>
      <c r="K23" s="195">
        <f t="shared" si="1"/>
        <v>-23</v>
      </c>
      <c r="L23" s="196">
        <f>IF(N23="SI",0,H23)</f>
        <v>664.1</v>
      </c>
      <c r="M23" s="197">
        <f t="shared" si="2"/>
        <v>-15274.300000000001</v>
      </c>
      <c r="N23" s="198" t="s">
        <v>117</v>
      </c>
    </row>
    <row r="24" spans="1:14" ht="15">
      <c r="A24" s="103">
        <v>2021</v>
      </c>
      <c r="B24" s="103">
        <v>114</v>
      </c>
      <c r="C24" s="104" t="s">
        <v>128</v>
      </c>
      <c r="D24" s="193" t="s">
        <v>141</v>
      </c>
      <c r="E24" s="107">
        <v>7.89</v>
      </c>
      <c r="F24" s="107">
        <v>1.42</v>
      </c>
      <c r="G24" s="102" t="s">
        <v>115</v>
      </c>
      <c r="H24" s="107">
        <f t="shared" si="0"/>
        <v>6.47</v>
      </c>
      <c r="I24" s="194" t="s">
        <v>142</v>
      </c>
      <c r="J24" s="194" t="s">
        <v>128</v>
      </c>
      <c r="K24" s="195">
        <f t="shared" si="1"/>
        <v>-11</v>
      </c>
      <c r="L24" s="196">
        <f>IF(N24="SI",0,H24)</f>
        <v>6.47</v>
      </c>
      <c r="M24" s="197">
        <f t="shared" si="2"/>
        <v>-71.17</v>
      </c>
      <c r="N24" s="198" t="s">
        <v>117</v>
      </c>
    </row>
    <row r="25" spans="1:14" ht="15">
      <c r="A25" s="103">
        <v>2021</v>
      </c>
      <c r="B25" s="103">
        <v>115</v>
      </c>
      <c r="C25" s="104" t="s">
        <v>116</v>
      </c>
      <c r="D25" s="193" t="s">
        <v>143</v>
      </c>
      <c r="E25" s="107">
        <v>4892.9</v>
      </c>
      <c r="F25" s="107">
        <v>0</v>
      </c>
      <c r="G25" s="102" t="s">
        <v>115</v>
      </c>
      <c r="H25" s="107">
        <f t="shared" si="0"/>
        <v>4892.9</v>
      </c>
      <c r="I25" s="194" t="s">
        <v>132</v>
      </c>
      <c r="J25" s="194" t="s">
        <v>116</v>
      </c>
      <c r="K25" s="195">
        <f t="shared" si="1"/>
        <v>20</v>
      </c>
      <c r="L25" s="196">
        <f>IF(N25="SI",0,H25)</f>
        <v>4892.9</v>
      </c>
      <c r="M25" s="197">
        <f t="shared" si="2"/>
        <v>97858</v>
      </c>
      <c r="N25" s="198" t="s">
        <v>117</v>
      </c>
    </row>
    <row r="26" spans="1:14" ht="15">
      <c r="A26" s="103">
        <v>2021</v>
      </c>
      <c r="B26" s="103">
        <v>116</v>
      </c>
      <c r="C26" s="104" t="s">
        <v>116</v>
      </c>
      <c r="D26" s="193" t="s">
        <v>145</v>
      </c>
      <c r="E26" s="107">
        <v>817.4</v>
      </c>
      <c r="F26" s="107">
        <v>147.4</v>
      </c>
      <c r="G26" s="102" t="s">
        <v>115</v>
      </c>
      <c r="H26" s="107">
        <f t="shared" si="0"/>
        <v>670</v>
      </c>
      <c r="I26" s="194" t="s">
        <v>130</v>
      </c>
      <c r="J26" s="194" t="s">
        <v>116</v>
      </c>
      <c r="K26" s="195">
        <f t="shared" si="1"/>
        <v>-21</v>
      </c>
      <c r="L26" s="196">
        <f>IF(N26="SI",0,H26)</f>
        <v>670</v>
      </c>
      <c r="M26" s="197">
        <f t="shared" si="2"/>
        <v>-14070</v>
      </c>
      <c r="N26" s="198" t="s">
        <v>117</v>
      </c>
    </row>
    <row r="27" spans="1:14" ht="15">
      <c r="A27" s="103">
        <v>2021</v>
      </c>
      <c r="B27" s="103">
        <v>117</v>
      </c>
      <c r="C27" s="104" t="s">
        <v>116</v>
      </c>
      <c r="D27" s="193" t="s">
        <v>146</v>
      </c>
      <c r="E27" s="107">
        <v>24253.6</v>
      </c>
      <c r="F27" s="107">
        <v>4373.6</v>
      </c>
      <c r="G27" s="102" t="s">
        <v>115</v>
      </c>
      <c r="H27" s="107">
        <f t="shared" si="0"/>
        <v>19880</v>
      </c>
      <c r="I27" s="194" t="s">
        <v>147</v>
      </c>
      <c r="J27" s="194" t="s">
        <v>116</v>
      </c>
      <c r="K27" s="195">
        <f t="shared" si="1"/>
        <v>-20</v>
      </c>
      <c r="L27" s="196">
        <f>IF(N27="SI",0,H27)</f>
        <v>19880</v>
      </c>
      <c r="M27" s="197">
        <f t="shared" si="2"/>
        <v>-397600</v>
      </c>
      <c r="N27" s="198" t="s">
        <v>117</v>
      </c>
    </row>
    <row r="28" spans="1:14" ht="15">
      <c r="A28" s="103">
        <v>2021</v>
      </c>
      <c r="B28" s="103">
        <v>118</v>
      </c>
      <c r="C28" s="104" t="s">
        <v>116</v>
      </c>
      <c r="D28" s="193" t="s">
        <v>148</v>
      </c>
      <c r="E28" s="107">
        <v>102.61</v>
      </c>
      <c r="F28" s="107">
        <v>18.5</v>
      </c>
      <c r="G28" s="102" t="s">
        <v>115</v>
      </c>
      <c r="H28" s="107">
        <f t="shared" si="0"/>
        <v>84.11</v>
      </c>
      <c r="I28" s="194" t="s">
        <v>149</v>
      </c>
      <c r="J28" s="194" t="s">
        <v>116</v>
      </c>
      <c r="K28" s="195">
        <f t="shared" si="1"/>
        <v>-22</v>
      </c>
      <c r="L28" s="196">
        <f>IF(N28="SI",0,H28)</f>
        <v>84.11</v>
      </c>
      <c r="M28" s="197">
        <f t="shared" si="2"/>
        <v>-1850.42</v>
      </c>
      <c r="N28" s="198" t="s">
        <v>117</v>
      </c>
    </row>
    <row r="29" spans="1:14" ht="15">
      <c r="A29" s="103">
        <v>2021</v>
      </c>
      <c r="B29" s="103">
        <v>119</v>
      </c>
      <c r="C29" s="104" t="s">
        <v>116</v>
      </c>
      <c r="D29" s="193" t="s">
        <v>150</v>
      </c>
      <c r="E29" s="107">
        <v>23.62</v>
      </c>
      <c r="F29" s="107">
        <v>4.26</v>
      </c>
      <c r="G29" s="102" t="s">
        <v>115</v>
      </c>
      <c r="H29" s="107">
        <f t="shared" si="0"/>
        <v>19.36</v>
      </c>
      <c r="I29" s="194" t="s">
        <v>149</v>
      </c>
      <c r="J29" s="194" t="s">
        <v>116</v>
      </c>
      <c r="K29" s="195">
        <f t="shared" si="1"/>
        <v>-22</v>
      </c>
      <c r="L29" s="196">
        <f>IF(N29="SI",0,H29)</f>
        <v>19.36</v>
      </c>
      <c r="M29" s="197">
        <f t="shared" si="2"/>
        <v>-425.91999999999996</v>
      </c>
      <c r="N29" s="198" t="s">
        <v>117</v>
      </c>
    </row>
    <row r="30" spans="1:14" ht="15">
      <c r="A30" s="103">
        <v>2021</v>
      </c>
      <c r="B30" s="103">
        <v>120</v>
      </c>
      <c r="C30" s="104" t="s">
        <v>116</v>
      </c>
      <c r="D30" s="193" t="s">
        <v>151</v>
      </c>
      <c r="E30" s="107">
        <v>410.73</v>
      </c>
      <c r="F30" s="107">
        <v>74.07</v>
      </c>
      <c r="G30" s="102" t="s">
        <v>115</v>
      </c>
      <c r="H30" s="107">
        <f t="shared" si="0"/>
        <v>336.66</v>
      </c>
      <c r="I30" s="194" t="s">
        <v>149</v>
      </c>
      <c r="J30" s="194" t="s">
        <v>116</v>
      </c>
      <c r="K30" s="195">
        <f t="shared" si="1"/>
        <v>-22</v>
      </c>
      <c r="L30" s="196">
        <f>IF(N30="SI",0,H30)</f>
        <v>336.66</v>
      </c>
      <c r="M30" s="197">
        <f t="shared" si="2"/>
        <v>-7406.52</v>
      </c>
      <c r="N30" s="198" t="s">
        <v>117</v>
      </c>
    </row>
    <row r="31" spans="1:14" ht="15">
      <c r="A31" s="103">
        <v>2021</v>
      </c>
      <c r="B31" s="103">
        <v>121</v>
      </c>
      <c r="C31" s="104" t="s">
        <v>116</v>
      </c>
      <c r="D31" s="193" t="s">
        <v>152</v>
      </c>
      <c r="E31" s="107">
        <v>42.86</v>
      </c>
      <c r="F31" s="107">
        <v>7.73</v>
      </c>
      <c r="G31" s="102" t="s">
        <v>115</v>
      </c>
      <c r="H31" s="107">
        <f t="shared" si="0"/>
        <v>35.129999999999995</v>
      </c>
      <c r="I31" s="194" t="s">
        <v>149</v>
      </c>
      <c r="J31" s="194" t="s">
        <v>116</v>
      </c>
      <c r="K31" s="195">
        <f t="shared" si="1"/>
        <v>-22</v>
      </c>
      <c r="L31" s="196">
        <f>IF(N31="SI",0,H31)</f>
        <v>35.129999999999995</v>
      </c>
      <c r="M31" s="197">
        <f t="shared" si="2"/>
        <v>-772.8599999999999</v>
      </c>
      <c r="N31" s="198" t="s">
        <v>117</v>
      </c>
    </row>
    <row r="32" spans="1:14" ht="15">
      <c r="A32" s="103">
        <v>2021</v>
      </c>
      <c r="B32" s="103">
        <v>122</v>
      </c>
      <c r="C32" s="104" t="s">
        <v>116</v>
      </c>
      <c r="D32" s="193" t="s">
        <v>153</v>
      </c>
      <c r="E32" s="107">
        <v>25.11</v>
      </c>
      <c r="F32" s="107">
        <v>4.53</v>
      </c>
      <c r="G32" s="102" t="s">
        <v>115</v>
      </c>
      <c r="H32" s="107">
        <f t="shared" si="0"/>
        <v>20.58</v>
      </c>
      <c r="I32" s="194" t="s">
        <v>149</v>
      </c>
      <c r="J32" s="194" t="s">
        <v>116</v>
      </c>
      <c r="K32" s="195">
        <f t="shared" si="1"/>
        <v>-22</v>
      </c>
      <c r="L32" s="196">
        <f>IF(N32="SI",0,H32)</f>
        <v>20.58</v>
      </c>
      <c r="M32" s="197">
        <f t="shared" si="2"/>
        <v>-452.76</v>
      </c>
      <c r="N32" s="198" t="s">
        <v>117</v>
      </c>
    </row>
    <row r="33" spans="1:14" ht="15">
      <c r="A33" s="103">
        <v>2021</v>
      </c>
      <c r="B33" s="103">
        <v>123</v>
      </c>
      <c r="C33" s="104" t="s">
        <v>116</v>
      </c>
      <c r="D33" s="193" t="s">
        <v>154</v>
      </c>
      <c r="E33" s="107">
        <v>52.08</v>
      </c>
      <c r="F33" s="107">
        <v>9.39</v>
      </c>
      <c r="G33" s="102" t="s">
        <v>115</v>
      </c>
      <c r="H33" s="107">
        <f t="shared" si="0"/>
        <v>42.69</v>
      </c>
      <c r="I33" s="194" t="s">
        <v>149</v>
      </c>
      <c r="J33" s="194" t="s">
        <v>116</v>
      </c>
      <c r="K33" s="195">
        <f t="shared" si="1"/>
        <v>-22</v>
      </c>
      <c r="L33" s="196">
        <f>IF(N33="SI",0,H33)</f>
        <v>42.69</v>
      </c>
      <c r="M33" s="197">
        <f t="shared" si="2"/>
        <v>-939.18</v>
      </c>
      <c r="N33" s="198" t="s">
        <v>117</v>
      </c>
    </row>
    <row r="34" spans="1:14" ht="15">
      <c r="A34" s="103">
        <v>2021</v>
      </c>
      <c r="B34" s="103">
        <v>125</v>
      </c>
      <c r="C34" s="104" t="s">
        <v>116</v>
      </c>
      <c r="D34" s="193" t="s">
        <v>155</v>
      </c>
      <c r="E34" s="107">
        <v>17.96</v>
      </c>
      <c r="F34" s="107">
        <v>3.24</v>
      </c>
      <c r="G34" s="102" t="s">
        <v>115</v>
      </c>
      <c r="H34" s="107">
        <f t="shared" si="0"/>
        <v>14.72</v>
      </c>
      <c r="I34" s="194" t="s">
        <v>149</v>
      </c>
      <c r="J34" s="194" t="s">
        <v>116</v>
      </c>
      <c r="K34" s="195">
        <f t="shared" si="1"/>
        <v>-22</v>
      </c>
      <c r="L34" s="196">
        <f>IF(N34="SI",0,H34)</f>
        <v>14.72</v>
      </c>
      <c r="M34" s="197">
        <f t="shared" si="2"/>
        <v>-323.84000000000003</v>
      </c>
      <c r="N34" s="198" t="s">
        <v>117</v>
      </c>
    </row>
    <row r="35" spans="1:14" ht="15">
      <c r="A35" s="103">
        <v>2021</v>
      </c>
      <c r="B35" s="103">
        <v>126</v>
      </c>
      <c r="C35" s="104" t="s">
        <v>116</v>
      </c>
      <c r="D35" s="193" t="s">
        <v>156</v>
      </c>
      <c r="E35" s="107">
        <v>97.87</v>
      </c>
      <c r="F35" s="107">
        <v>17.65</v>
      </c>
      <c r="G35" s="102" t="s">
        <v>115</v>
      </c>
      <c r="H35" s="107">
        <f t="shared" si="0"/>
        <v>80.22</v>
      </c>
      <c r="I35" s="194" t="s">
        <v>149</v>
      </c>
      <c r="J35" s="194" t="s">
        <v>116</v>
      </c>
      <c r="K35" s="195">
        <f t="shared" si="1"/>
        <v>-22</v>
      </c>
      <c r="L35" s="196">
        <f>IF(N35="SI",0,H35)</f>
        <v>80.22</v>
      </c>
      <c r="M35" s="197">
        <f t="shared" si="2"/>
        <v>-1764.84</v>
      </c>
      <c r="N35" s="198" t="s">
        <v>117</v>
      </c>
    </row>
    <row r="36" spans="1:14" ht="15">
      <c r="A36" s="103">
        <v>2021</v>
      </c>
      <c r="B36" s="103">
        <v>127</v>
      </c>
      <c r="C36" s="104" t="s">
        <v>116</v>
      </c>
      <c r="D36" s="193" t="s">
        <v>157</v>
      </c>
      <c r="E36" s="107">
        <v>72.55</v>
      </c>
      <c r="F36" s="107">
        <v>13.08</v>
      </c>
      <c r="G36" s="102" t="s">
        <v>115</v>
      </c>
      <c r="H36" s="107">
        <f t="shared" si="0"/>
        <v>59.47</v>
      </c>
      <c r="I36" s="194" t="s">
        <v>149</v>
      </c>
      <c r="J36" s="194" t="s">
        <v>116</v>
      </c>
      <c r="K36" s="195">
        <f t="shared" si="1"/>
        <v>-22</v>
      </c>
      <c r="L36" s="196">
        <f>IF(N36="SI",0,H36)</f>
        <v>59.47</v>
      </c>
      <c r="M36" s="197">
        <f t="shared" si="2"/>
        <v>-1308.34</v>
      </c>
      <c r="N36" s="198" t="s">
        <v>117</v>
      </c>
    </row>
    <row r="37" spans="1:14" ht="15">
      <c r="A37" s="103">
        <v>2021</v>
      </c>
      <c r="B37" s="103">
        <v>128</v>
      </c>
      <c r="C37" s="104" t="s">
        <v>116</v>
      </c>
      <c r="D37" s="193" t="s">
        <v>158</v>
      </c>
      <c r="E37" s="107">
        <v>569.31</v>
      </c>
      <c r="F37" s="107">
        <v>102.66</v>
      </c>
      <c r="G37" s="102" t="s">
        <v>115</v>
      </c>
      <c r="H37" s="107">
        <f t="shared" si="0"/>
        <v>466.65</v>
      </c>
      <c r="I37" s="194" t="s">
        <v>149</v>
      </c>
      <c r="J37" s="194" t="s">
        <v>116</v>
      </c>
      <c r="K37" s="195">
        <f t="shared" si="1"/>
        <v>-22</v>
      </c>
      <c r="L37" s="196">
        <f>IF(N37="SI",0,H37)</f>
        <v>466.65</v>
      </c>
      <c r="M37" s="197">
        <f t="shared" si="2"/>
        <v>-10266.3</v>
      </c>
      <c r="N37" s="198" t="s">
        <v>117</v>
      </c>
    </row>
    <row r="38" spans="1:14" ht="15">
      <c r="A38" s="103">
        <v>2021</v>
      </c>
      <c r="B38" s="103">
        <v>129</v>
      </c>
      <c r="C38" s="104" t="s">
        <v>116</v>
      </c>
      <c r="D38" s="193" t="s">
        <v>159</v>
      </c>
      <c r="E38" s="107">
        <v>358.16</v>
      </c>
      <c r="F38" s="107">
        <v>64.59</v>
      </c>
      <c r="G38" s="102" t="s">
        <v>115</v>
      </c>
      <c r="H38" s="107">
        <f t="shared" si="0"/>
        <v>293.57000000000005</v>
      </c>
      <c r="I38" s="194" t="s">
        <v>149</v>
      </c>
      <c r="J38" s="194" t="s">
        <v>116</v>
      </c>
      <c r="K38" s="195">
        <f t="shared" si="1"/>
        <v>-22</v>
      </c>
      <c r="L38" s="196">
        <f>IF(N38="SI",0,H38)</f>
        <v>293.57000000000005</v>
      </c>
      <c r="M38" s="197">
        <f t="shared" si="2"/>
        <v>-6458.540000000001</v>
      </c>
      <c r="N38" s="198" t="s">
        <v>117</v>
      </c>
    </row>
    <row r="39" spans="1:14" ht="15">
      <c r="A39" s="103">
        <v>2021</v>
      </c>
      <c r="B39" s="103">
        <v>130</v>
      </c>
      <c r="C39" s="104" t="s">
        <v>116</v>
      </c>
      <c r="D39" s="193" t="s">
        <v>160</v>
      </c>
      <c r="E39" s="107">
        <v>289.21</v>
      </c>
      <c r="F39" s="107">
        <v>52.15</v>
      </c>
      <c r="G39" s="102" t="s">
        <v>115</v>
      </c>
      <c r="H39" s="107">
        <f t="shared" si="0"/>
        <v>237.05999999999997</v>
      </c>
      <c r="I39" s="194" t="s">
        <v>149</v>
      </c>
      <c r="J39" s="194" t="s">
        <v>116</v>
      </c>
      <c r="K39" s="195">
        <f t="shared" si="1"/>
        <v>-22</v>
      </c>
      <c r="L39" s="196">
        <f>IF(N39="SI",0,H39)</f>
        <v>237.05999999999997</v>
      </c>
      <c r="M39" s="197">
        <f t="shared" si="2"/>
        <v>-5215.32</v>
      </c>
      <c r="N39" s="198" t="s">
        <v>117</v>
      </c>
    </row>
    <row r="40" spans="1:14" ht="15">
      <c r="A40" s="103">
        <v>2021</v>
      </c>
      <c r="B40" s="103">
        <v>131</v>
      </c>
      <c r="C40" s="104" t="s">
        <v>161</v>
      </c>
      <c r="D40" s="193" t="s">
        <v>162</v>
      </c>
      <c r="E40" s="107">
        <v>2811.46</v>
      </c>
      <c r="F40" s="107">
        <v>255.59</v>
      </c>
      <c r="G40" s="102" t="s">
        <v>115</v>
      </c>
      <c r="H40" s="107">
        <f aca="true" t="shared" si="3" ref="H40:H71">IF(G40="SI",E40-F40,E40)</f>
        <v>2555.87</v>
      </c>
      <c r="I40" s="194" t="s">
        <v>144</v>
      </c>
      <c r="J40" s="194" t="s">
        <v>161</v>
      </c>
      <c r="K40" s="195">
        <f aca="true" t="shared" si="4" ref="K40:K71">J40-I40</f>
        <v>55</v>
      </c>
      <c r="L40" s="196">
        <f>IF(N40="SI",0,H40)</f>
        <v>2555.87</v>
      </c>
      <c r="M40" s="197">
        <f aca="true" t="shared" si="5" ref="M40:M71">L40*K40</f>
        <v>140572.85</v>
      </c>
      <c r="N40" s="198" t="s">
        <v>117</v>
      </c>
    </row>
    <row r="41" spans="1:14" ht="15">
      <c r="A41" s="103">
        <v>2021</v>
      </c>
      <c r="B41" s="103">
        <v>132</v>
      </c>
      <c r="C41" s="104" t="s">
        <v>161</v>
      </c>
      <c r="D41" s="193" t="s">
        <v>163</v>
      </c>
      <c r="E41" s="107">
        <v>-197.15</v>
      </c>
      <c r="F41" s="107">
        <v>-17.92</v>
      </c>
      <c r="G41" s="102" t="s">
        <v>115</v>
      </c>
      <c r="H41" s="107">
        <f t="shared" si="3"/>
        <v>-179.23000000000002</v>
      </c>
      <c r="I41" s="194" t="s">
        <v>164</v>
      </c>
      <c r="J41" s="194" t="s">
        <v>161</v>
      </c>
      <c r="K41" s="195">
        <f t="shared" si="4"/>
        <v>-25</v>
      </c>
      <c r="L41" s="196">
        <f>IF(N41="SI",0,H41)</f>
        <v>-179.23000000000002</v>
      </c>
      <c r="M41" s="197">
        <f t="shared" si="5"/>
        <v>4480.75</v>
      </c>
      <c r="N41" s="198" t="s">
        <v>117</v>
      </c>
    </row>
    <row r="42" spans="1:14" ht="15">
      <c r="A42" s="103">
        <v>2021</v>
      </c>
      <c r="B42" s="103">
        <v>133</v>
      </c>
      <c r="C42" s="104" t="s">
        <v>161</v>
      </c>
      <c r="D42" s="193" t="s">
        <v>165</v>
      </c>
      <c r="E42" s="107">
        <v>197.15</v>
      </c>
      <c r="F42" s="107">
        <v>17.92</v>
      </c>
      <c r="G42" s="102" t="s">
        <v>115</v>
      </c>
      <c r="H42" s="107">
        <f t="shared" si="3"/>
        <v>179.23000000000002</v>
      </c>
      <c r="I42" s="194" t="s">
        <v>164</v>
      </c>
      <c r="J42" s="194" t="s">
        <v>161</v>
      </c>
      <c r="K42" s="195">
        <f t="shared" si="4"/>
        <v>-25</v>
      </c>
      <c r="L42" s="196">
        <f>IF(N42="SI",0,H42)</f>
        <v>179.23000000000002</v>
      </c>
      <c r="M42" s="197">
        <f t="shared" si="5"/>
        <v>-4480.75</v>
      </c>
      <c r="N42" s="198" t="s">
        <v>117</v>
      </c>
    </row>
    <row r="43" spans="1:14" ht="15">
      <c r="A43" s="103">
        <v>2021</v>
      </c>
      <c r="B43" s="103">
        <v>134</v>
      </c>
      <c r="C43" s="104" t="s">
        <v>120</v>
      </c>
      <c r="D43" s="193" t="s">
        <v>166</v>
      </c>
      <c r="E43" s="107">
        <v>81.98</v>
      </c>
      <c r="F43" s="107">
        <v>7.45</v>
      </c>
      <c r="G43" s="102" t="s">
        <v>115</v>
      </c>
      <c r="H43" s="107">
        <f t="shared" si="3"/>
        <v>74.53</v>
      </c>
      <c r="I43" s="194" t="s">
        <v>167</v>
      </c>
      <c r="J43" s="194" t="s">
        <v>120</v>
      </c>
      <c r="K43" s="195">
        <f t="shared" si="4"/>
        <v>-19</v>
      </c>
      <c r="L43" s="196">
        <f>IF(N43="SI",0,H43)</f>
        <v>74.53</v>
      </c>
      <c r="M43" s="197">
        <f t="shared" si="5"/>
        <v>-1416.07</v>
      </c>
      <c r="N43" s="198" t="s">
        <v>117</v>
      </c>
    </row>
    <row r="44" spans="1:14" ht="15">
      <c r="A44" s="103">
        <v>2021</v>
      </c>
      <c r="B44" s="103">
        <v>135</v>
      </c>
      <c r="C44" s="104" t="s">
        <v>120</v>
      </c>
      <c r="D44" s="193" t="s">
        <v>168</v>
      </c>
      <c r="E44" s="107">
        <v>65.6</v>
      </c>
      <c r="F44" s="107">
        <v>5.96</v>
      </c>
      <c r="G44" s="102" t="s">
        <v>115</v>
      </c>
      <c r="H44" s="107">
        <f t="shared" si="3"/>
        <v>59.63999999999999</v>
      </c>
      <c r="I44" s="194" t="s">
        <v>167</v>
      </c>
      <c r="J44" s="194" t="s">
        <v>120</v>
      </c>
      <c r="K44" s="195">
        <f t="shared" si="4"/>
        <v>-19</v>
      </c>
      <c r="L44" s="196">
        <f>IF(N44="SI",0,H44)</f>
        <v>59.63999999999999</v>
      </c>
      <c r="M44" s="197">
        <f t="shared" si="5"/>
        <v>-1133.1599999999999</v>
      </c>
      <c r="N44" s="198" t="s">
        <v>117</v>
      </c>
    </row>
    <row r="45" spans="1:14" ht="15">
      <c r="A45" s="103">
        <v>2021</v>
      </c>
      <c r="B45" s="103">
        <v>136</v>
      </c>
      <c r="C45" s="104" t="s">
        <v>120</v>
      </c>
      <c r="D45" s="193" t="s">
        <v>169</v>
      </c>
      <c r="E45" s="107">
        <v>43.77</v>
      </c>
      <c r="F45" s="107">
        <v>3.98</v>
      </c>
      <c r="G45" s="102" t="s">
        <v>115</v>
      </c>
      <c r="H45" s="107">
        <f t="shared" si="3"/>
        <v>39.790000000000006</v>
      </c>
      <c r="I45" s="194" t="s">
        <v>167</v>
      </c>
      <c r="J45" s="194" t="s">
        <v>120</v>
      </c>
      <c r="K45" s="195">
        <f t="shared" si="4"/>
        <v>-19</v>
      </c>
      <c r="L45" s="196">
        <f>IF(N45="SI",0,H45)</f>
        <v>39.790000000000006</v>
      </c>
      <c r="M45" s="197">
        <f t="shared" si="5"/>
        <v>-756.0100000000001</v>
      </c>
      <c r="N45" s="198" t="s">
        <v>117</v>
      </c>
    </row>
    <row r="46" spans="1:14" ht="15">
      <c r="A46" s="103">
        <v>2021</v>
      </c>
      <c r="B46" s="103">
        <v>137</v>
      </c>
      <c r="C46" s="104" t="s">
        <v>120</v>
      </c>
      <c r="D46" s="193" t="s">
        <v>170</v>
      </c>
      <c r="E46" s="107">
        <v>33.4</v>
      </c>
      <c r="F46" s="107">
        <v>4.11</v>
      </c>
      <c r="G46" s="102" t="s">
        <v>115</v>
      </c>
      <c r="H46" s="107">
        <f t="shared" si="3"/>
        <v>29.29</v>
      </c>
      <c r="I46" s="194" t="s">
        <v>167</v>
      </c>
      <c r="J46" s="194" t="s">
        <v>120</v>
      </c>
      <c r="K46" s="195">
        <f t="shared" si="4"/>
        <v>-19</v>
      </c>
      <c r="L46" s="196">
        <f>IF(N46="SI",0,H46)</f>
        <v>29.29</v>
      </c>
      <c r="M46" s="197">
        <f t="shared" si="5"/>
        <v>-556.51</v>
      </c>
      <c r="N46" s="198" t="s">
        <v>117</v>
      </c>
    </row>
    <row r="47" spans="1:14" ht="15">
      <c r="A47" s="103">
        <v>2021</v>
      </c>
      <c r="B47" s="103">
        <v>138</v>
      </c>
      <c r="C47" s="104" t="s">
        <v>120</v>
      </c>
      <c r="D47" s="193" t="s">
        <v>171</v>
      </c>
      <c r="E47" s="107">
        <v>64.66</v>
      </c>
      <c r="F47" s="107">
        <v>5.88</v>
      </c>
      <c r="G47" s="102" t="s">
        <v>115</v>
      </c>
      <c r="H47" s="107">
        <f t="shared" si="3"/>
        <v>58.779999999999994</v>
      </c>
      <c r="I47" s="194" t="s">
        <v>167</v>
      </c>
      <c r="J47" s="194" t="s">
        <v>120</v>
      </c>
      <c r="K47" s="195">
        <f t="shared" si="4"/>
        <v>-19</v>
      </c>
      <c r="L47" s="196">
        <f>IF(N47="SI",0,H47)</f>
        <v>58.779999999999994</v>
      </c>
      <c r="M47" s="197">
        <f t="shared" si="5"/>
        <v>-1116.82</v>
      </c>
      <c r="N47" s="198" t="s">
        <v>117</v>
      </c>
    </row>
    <row r="48" spans="1:14" ht="15">
      <c r="A48" s="103">
        <v>2021</v>
      </c>
      <c r="B48" s="103">
        <v>139</v>
      </c>
      <c r="C48" s="104" t="s">
        <v>120</v>
      </c>
      <c r="D48" s="193" t="s">
        <v>172</v>
      </c>
      <c r="E48" s="107">
        <v>69.31</v>
      </c>
      <c r="F48" s="107">
        <v>6.3</v>
      </c>
      <c r="G48" s="102" t="s">
        <v>115</v>
      </c>
      <c r="H48" s="107">
        <f t="shared" si="3"/>
        <v>63.010000000000005</v>
      </c>
      <c r="I48" s="194" t="s">
        <v>167</v>
      </c>
      <c r="J48" s="194" t="s">
        <v>120</v>
      </c>
      <c r="K48" s="195">
        <f t="shared" si="4"/>
        <v>-19</v>
      </c>
      <c r="L48" s="196">
        <f>IF(N48="SI",0,H48)</f>
        <v>63.010000000000005</v>
      </c>
      <c r="M48" s="197">
        <f t="shared" si="5"/>
        <v>-1197.19</v>
      </c>
      <c r="N48" s="198" t="s">
        <v>117</v>
      </c>
    </row>
    <row r="49" spans="1:14" ht="15">
      <c r="A49" s="103">
        <v>2021</v>
      </c>
      <c r="B49" s="103">
        <v>140</v>
      </c>
      <c r="C49" s="104" t="s">
        <v>120</v>
      </c>
      <c r="D49" s="193" t="s">
        <v>173</v>
      </c>
      <c r="E49" s="107">
        <v>151.21</v>
      </c>
      <c r="F49" s="107">
        <v>13.75</v>
      </c>
      <c r="G49" s="102" t="s">
        <v>115</v>
      </c>
      <c r="H49" s="107">
        <f t="shared" si="3"/>
        <v>137.46</v>
      </c>
      <c r="I49" s="194" t="s">
        <v>167</v>
      </c>
      <c r="J49" s="194" t="s">
        <v>120</v>
      </c>
      <c r="K49" s="195">
        <f t="shared" si="4"/>
        <v>-19</v>
      </c>
      <c r="L49" s="196">
        <f>IF(N49="SI",0,H49)</f>
        <v>137.46</v>
      </c>
      <c r="M49" s="197">
        <f t="shared" si="5"/>
        <v>-2611.7400000000002</v>
      </c>
      <c r="N49" s="198" t="s">
        <v>117</v>
      </c>
    </row>
    <row r="50" spans="1:14" ht="15">
      <c r="A50" s="103">
        <v>2021</v>
      </c>
      <c r="B50" s="103">
        <v>141</v>
      </c>
      <c r="C50" s="104" t="s">
        <v>120</v>
      </c>
      <c r="D50" s="193" t="s">
        <v>174</v>
      </c>
      <c r="E50" s="107">
        <v>122.45</v>
      </c>
      <c r="F50" s="107">
        <v>11.13</v>
      </c>
      <c r="G50" s="102" t="s">
        <v>115</v>
      </c>
      <c r="H50" s="107">
        <f t="shared" si="3"/>
        <v>111.32000000000001</v>
      </c>
      <c r="I50" s="194" t="s">
        <v>167</v>
      </c>
      <c r="J50" s="194" t="s">
        <v>120</v>
      </c>
      <c r="K50" s="195">
        <f t="shared" si="4"/>
        <v>-19</v>
      </c>
      <c r="L50" s="196">
        <f>IF(N50="SI",0,H50)</f>
        <v>111.32000000000001</v>
      </c>
      <c r="M50" s="197">
        <f t="shared" si="5"/>
        <v>-2115.08</v>
      </c>
      <c r="N50" s="198" t="s">
        <v>117</v>
      </c>
    </row>
    <row r="51" spans="1:14" ht="15">
      <c r="A51" s="103">
        <v>2021</v>
      </c>
      <c r="B51" s="103">
        <v>142</v>
      </c>
      <c r="C51" s="104" t="s">
        <v>120</v>
      </c>
      <c r="D51" s="193" t="s">
        <v>175</v>
      </c>
      <c r="E51" s="107">
        <v>42.78</v>
      </c>
      <c r="F51" s="107">
        <v>3.89</v>
      </c>
      <c r="G51" s="102" t="s">
        <v>115</v>
      </c>
      <c r="H51" s="107">
        <f t="shared" si="3"/>
        <v>38.89</v>
      </c>
      <c r="I51" s="194" t="s">
        <v>167</v>
      </c>
      <c r="J51" s="194" t="s">
        <v>120</v>
      </c>
      <c r="K51" s="195">
        <f t="shared" si="4"/>
        <v>-19</v>
      </c>
      <c r="L51" s="196">
        <f>IF(N51="SI",0,H51)</f>
        <v>38.89</v>
      </c>
      <c r="M51" s="197">
        <f t="shared" si="5"/>
        <v>-738.91</v>
      </c>
      <c r="N51" s="198" t="s">
        <v>117</v>
      </c>
    </row>
    <row r="52" spans="1:14" ht="15">
      <c r="A52" s="103">
        <v>2021</v>
      </c>
      <c r="B52" s="103">
        <v>143</v>
      </c>
      <c r="C52" s="104" t="s">
        <v>120</v>
      </c>
      <c r="D52" s="193" t="s">
        <v>176</v>
      </c>
      <c r="E52" s="107">
        <v>64.65</v>
      </c>
      <c r="F52" s="107">
        <v>5.88</v>
      </c>
      <c r="G52" s="102" t="s">
        <v>115</v>
      </c>
      <c r="H52" s="107">
        <f t="shared" si="3"/>
        <v>58.77</v>
      </c>
      <c r="I52" s="194" t="s">
        <v>167</v>
      </c>
      <c r="J52" s="194" t="s">
        <v>120</v>
      </c>
      <c r="K52" s="195">
        <f t="shared" si="4"/>
        <v>-19</v>
      </c>
      <c r="L52" s="196">
        <f>IF(N52="SI",0,H52)</f>
        <v>58.77</v>
      </c>
      <c r="M52" s="197">
        <f t="shared" si="5"/>
        <v>-1116.63</v>
      </c>
      <c r="N52" s="198" t="s">
        <v>117</v>
      </c>
    </row>
    <row r="53" spans="1:14" ht="15">
      <c r="A53" s="103">
        <v>2021</v>
      </c>
      <c r="B53" s="103">
        <v>144</v>
      </c>
      <c r="C53" s="104" t="s">
        <v>120</v>
      </c>
      <c r="D53" s="193" t="s">
        <v>177</v>
      </c>
      <c r="E53" s="107">
        <v>427.02</v>
      </c>
      <c r="F53" s="107">
        <v>38.82</v>
      </c>
      <c r="G53" s="102" t="s">
        <v>115</v>
      </c>
      <c r="H53" s="107">
        <f t="shared" si="3"/>
        <v>388.2</v>
      </c>
      <c r="I53" s="194" t="s">
        <v>167</v>
      </c>
      <c r="J53" s="194" t="s">
        <v>120</v>
      </c>
      <c r="K53" s="195">
        <f t="shared" si="4"/>
        <v>-19</v>
      </c>
      <c r="L53" s="196">
        <f>IF(N53="SI",0,H53)</f>
        <v>388.2</v>
      </c>
      <c r="M53" s="197">
        <f t="shared" si="5"/>
        <v>-7375.8</v>
      </c>
      <c r="N53" s="198" t="s">
        <v>117</v>
      </c>
    </row>
    <row r="54" spans="1:14" ht="15">
      <c r="A54" s="103">
        <v>2021</v>
      </c>
      <c r="B54" s="103">
        <v>145</v>
      </c>
      <c r="C54" s="104" t="s">
        <v>120</v>
      </c>
      <c r="D54" s="193" t="s">
        <v>178</v>
      </c>
      <c r="E54" s="107">
        <v>65.6</v>
      </c>
      <c r="F54" s="107">
        <v>5.96</v>
      </c>
      <c r="G54" s="102" t="s">
        <v>115</v>
      </c>
      <c r="H54" s="107">
        <f t="shared" si="3"/>
        <v>59.63999999999999</v>
      </c>
      <c r="I54" s="194" t="s">
        <v>167</v>
      </c>
      <c r="J54" s="194" t="s">
        <v>120</v>
      </c>
      <c r="K54" s="195">
        <f t="shared" si="4"/>
        <v>-19</v>
      </c>
      <c r="L54" s="196">
        <f>IF(N54="SI",0,H54)</f>
        <v>59.63999999999999</v>
      </c>
      <c r="M54" s="197">
        <f t="shared" si="5"/>
        <v>-1133.1599999999999</v>
      </c>
      <c r="N54" s="198" t="s">
        <v>117</v>
      </c>
    </row>
    <row r="55" spans="1:14" ht="15">
      <c r="A55" s="103">
        <v>2021</v>
      </c>
      <c r="B55" s="103">
        <v>146</v>
      </c>
      <c r="C55" s="104" t="s">
        <v>120</v>
      </c>
      <c r="D55" s="193" t="s">
        <v>179</v>
      </c>
      <c r="E55" s="107">
        <v>-47.41</v>
      </c>
      <c r="F55" s="107">
        <v>4.11</v>
      </c>
      <c r="G55" s="102" t="s">
        <v>115</v>
      </c>
      <c r="H55" s="107">
        <f t="shared" si="3"/>
        <v>-51.519999999999996</v>
      </c>
      <c r="I55" s="194" t="s">
        <v>167</v>
      </c>
      <c r="J55" s="194" t="s">
        <v>120</v>
      </c>
      <c r="K55" s="195">
        <f t="shared" si="4"/>
        <v>-19</v>
      </c>
      <c r="L55" s="196">
        <f>IF(N55="SI",0,H55)</f>
        <v>-51.519999999999996</v>
      </c>
      <c r="M55" s="197">
        <f t="shared" si="5"/>
        <v>978.8799999999999</v>
      </c>
      <c r="N55" s="198" t="s">
        <v>117</v>
      </c>
    </row>
    <row r="56" spans="1:14" ht="15">
      <c r="A56" s="103">
        <v>2021</v>
      </c>
      <c r="B56" s="103">
        <v>147</v>
      </c>
      <c r="C56" s="104" t="s">
        <v>120</v>
      </c>
      <c r="D56" s="193" t="s">
        <v>180</v>
      </c>
      <c r="E56" s="107">
        <v>-33.49</v>
      </c>
      <c r="F56" s="107">
        <v>4.08</v>
      </c>
      <c r="G56" s="102" t="s">
        <v>115</v>
      </c>
      <c r="H56" s="107">
        <f t="shared" si="3"/>
        <v>-37.57</v>
      </c>
      <c r="I56" s="194" t="s">
        <v>167</v>
      </c>
      <c r="J56" s="194" t="s">
        <v>120</v>
      </c>
      <c r="K56" s="195">
        <f t="shared" si="4"/>
        <v>-19</v>
      </c>
      <c r="L56" s="196">
        <f>IF(N56="SI",0,H56)</f>
        <v>-37.57</v>
      </c>
      <c r="M56" s="197">
        <f t="shared" si="5"/>
        <v>713.83</v>
      </c>
      <c r="N56" s="198" t="s">
        <v>117</v>
      </c>
    </row>
    <row r="57" spans="1:14" ht="15">
      <c r="A57" s="103">
        <v>2021</v>
      </c>
      <c r="B57" s="103">
        <v>148</v>
      </c>
      <c r="C57" s="104" t="s">
        <v>120</v>
      </c>
      <c r="D57" s="193" t="s">
        <v>181</v>
      </c>
      <c r="E57" s="107">
        <v>-97.55</v>
      </c>
      <c r="F57" s="107">
        <v>4.87</v>
      </c>
      <c r="G57" s="102" t="s">
        <v>115</v>
      </c>
      <c r="H57" s="107">
        <f t="shared" si="3"/>
        <v>-102.42</v>
      </c>
      <c r="I57" s="194" t="s">
        <v>167</v>
      </c>
      <c r="J57" s="194" t="s">
        <v>120</v>
      </c>
      <c r="K57" s="195">
        <f t="shared" si="4"/>
        <v>-19</v>
      </c>
      <c r="L57" s="196">
        <f>IF(N57="SI",0,H57)</f>
        <v>-102.42</v>
      </c>
      <c r="M57" s="197">
        <f t="shared" si="5"/>
        <v>1945.98</v>
      </c>
      <c r="N57" s="198" t="s">
        <v>117</v>
      </c>
    </row>
    <row r="58" spans="1:14" ht="15">
      <c r="A58" s="103">
        <v>2021</v>
      </c>
      <c r="B58" s="103">
        <v>149</v>
      </c>
      <c r="C58" s="104" t="s">
        <v>120</v>
      </c>
      <c r="D58" s="193" t="s">
        <v>182</v>
      </c>
      <c r="E58" s="107">
        <v>-372.26</v>
      </c>
      <c r="F58" s="107">
        <v>17.5</v>
      </c>
      <c r="G58" s="102" t="s">
        <v>115</v>
      </c>
      <c r="H58" s="107">
        <f t="shared" si="3"/>
        <v>-389.76</v>
      </c>
      <c r="I58" s="194" t="s">
        <v>167</v>
      </c>
      <c r="J58" s="194" t="s">
        <v>120</v>
      </c>
      <c r="K58" s="195">
        <f t="shared" si="4"/>
        <v>-19</v>
      </c>
      <c r="L58" s="196">
        <f>IF(N58="SI",0,H58)</f>
        <v>-389.76</v>
      </c>
      <c r="M58" s="197">
        <f t="shared" si="5"/>
        <v>7405.44</v>
      </c>
      <c r="N58" s="198" t="s">
        <v>117</v>
      </c>
    </row>
    <row r="59" spans="1:14" ht="15">
      <c r="A59" s="103">
        <v>2021</v>
      </c>
      <c r="B59" s="103">
        <v>150</v>
      </c>
      <c r="C59" s="104" t="s">
        <v>120</v>
      </c>
      <c r="D59" s="193" t="s">
        <v>183</v>
      </c>
      <c r="E59" s="107">
        <v>-47.16</v>
      </c>
      <c r="F59" s="107">
        <v>4.11</v>
      </c>
      <c r="G59" s="102" t="s">
        <v>115</v>
      </c>
      <c r="H59" s="107">
        <f t="shared" si="3"/>
        <v>-51.269999999999996</v>
      </c>
      <c r="I59" s="194" t="s">
        <v>167</v>
      </c>
      <c r="J59" s="194" t="s">
        <v>120</v>
      </c>
      <c r="K59" s="195">
        <f t="shared" si="4"/>
        <v>-19</v>
      </c>
      <c r="L59" s="196">
        <f>IF(N59="SI",0,H59)</f>
        <v>-51.269999999999996</v>
      </c>
      <c r="M59" s="197">
        <f t="shared" si="5"/>
        <v>974.1299999999999</v>
      </c>
      <c r="N59" s="198" t="s">
        <v>117</v>
      </c>
    </row>
    <row r="60" spans="1:14" ht="15">
      <c r="A60" s="103">
        <v>2021</v>
      </c>
      <c r="B60" s="103">
        <v>151</v>
      </c>
      <c r="C60" s="104" t="s">
        <v>120</v>
      </c>
      <c r="D60" s="193" t="s">
        <v>184</v>
      </c>
      <c r="E60" s="107">
        <v>877.25</v>
      </c>
      <c r="F60" s="107">
        <v>79.73</v>
      </c>
      <c r="G60" s="102" t="s">
        <v>115</v>
      </c>
      <c r="H60" s="107">
        <f t="shared" si="3"/>
        <v>797.52</v>
      </c>
      <c r="I60" s="194" t="s">
        <v>167</v>
      </c>
      <c r="J60" s="194" t="s">
        <v>120</v>
      </c>
      <c r="K60" s="195">
        <f t="shared" si="4"/>
        <v>-19</v>
      </c>
      <c r="L60" s="196">
        <f>IF(N60="SI",0,H60)</f>
        <v>797.52</v>
      </c>
      <c r="M60" s="197">
        <f t="shared" si="5"/>
        <v>-15152.88</v>
      </c>
      <c r="N60" s="198" t="s">
        <v>117</v>
      </c>
    </row>
    <row r="61" spans="1:14" ht="15">
      <c r="A61" s="103">
        <v>2021</v>
      </c>
      <c r="B61" s="103">
        <v>154</v>
      </c>
      <c r="C61" s="104" t="s">
        <v>185</v>
      </c>
      <c r="D61" s="193" t="s">
        <v>186</v>
      </c>
      <c r="E61" s="107">
        <v>2370.06</v>
      </c>
      <c r="F61" s="107">
        <v>112.86</v>
      </c>
      <c r="G61" s="102" t="s">
        <v>115</v>
      </c>
      <c r="H61" s="107">
        <f t="shared" si="3"/>
        <v>2257.2</v>
      </c>
      <c r="I61" s="194" t="s">
        <v>187</v>
      </c>
      <c r="J61" s="194" t="s">
        <v>185</v>
      </c>
      <c r="K61" s="195">
        <f t="shared" si="4"/>
        <v>-17</v>
      </c>
      <c r="L61" s="196">
        <f>IF(N61="SI",0,H61)</f>
        <v>2257.2</v>
      </c>
      <c r="M61" s="197">
        <f t="shared" si="5"/>
        <v>-38372.399999999994</v>
      </c>
      <c r="N61" s="198" t="s">
        <v>117</v>
      </c>
    </row>
    <row r="62" spans="1:14" ht="15">
      <c r="A62" s="103">
        <v>2021</v>
      </c>
      <c r="B62" s="103">
        <v>155</v>
      </c>
      <c r="C62" s="104" t="s">
        <v>127</v>
      </c>
      <c r="D62" s="193" t="s">
        <v>188</v>
      </c>
      <c r="E62" s="107">
        <v>189.46</v>
      </c>
      <c r="F62" s="107">
        <v>34.16</v>
      </c>
      <c r="G62" s="102" t="s">
        <v>115</v>
      </c>
      <c r="H62" s="107">
        <f t="shared" si="3"/>
        <v>155.3</v>
      </c>
      <c r="I62" s="194" t="s">
        <v>189</v>
      </c>
      <c r="J62" s="194" t="s">
        <v>127</v>
      </c>
      <c r="K62" s="195">
        <f t="shared" si="4"/>
        <v>-28</v>
      </c>
      <c r="L62" s="196">
        <f>IF(N62="SI",0,H62)</f>
        <v>155.3</v>
      </c>
      <c r="M62" s="197">
        <f t="shared" si="5"/>
        <v>-4348.400000000001</v>
      </c>
      <c r="N62" s="198" t="s">
        <v>117</v>
      </c>
    </row>
    <row r="63" spans="1:14" ht="15">
      <c r="A63" s="103">
        <v>2021</v>
      </c>
      <c r="B63" s="103">
        <v>156</v>
      </c>
      <c r="C63" s="104" t="s">
        <v>127</v>
      </c>
      <c r="D63" s="193" t="s">
        <v>190</v>
      </c>
      <c r="E63" s="107">
        <v>37.54</v>
      </c>
      <c r="F63" s="107">
        <v>6.77</v>
      </c>
      <c r="G63" s="102" t="s">
        <v>115</v>
      </c>
      <c r="H63" s="107">
        <f t="shared" si="3"/>
        <v>30.77</v>
      </c>
      <c r="I63" s="194" t="s">
        <v>191</v>
      </c>
      <c r="J63" s="194" t="s">
        <v>127</v>
      </c>
      <c r="K63" s="195">
        <f t="shared" si="4"/>
        <v>-26</v>
      </c>
      <c r="L63" s="196">
        <f>IF(N63="SI",0,H63)</f>
        <v>30.77</v>
      </c>
      <c r="M63" s="197">
        <f t="shared" si="5"/>
        <v>-800.02</v>
      </c>
      <c r="N63" s="198" t="s">
        <v>117</v>
      </c>
    </row>
    <row r="64" spans="1:14" ht="15">
      <c r="A64" s="103">
        <v>2021</v>
      </c>
      <c r="B64" s="103">
        <v>157</v>
      </c>
      <c r="C64" s="104" t="s">
        <v>127</v>
      </c>
      <c r="D64" s="193" t="s">
        <v>192</v>
      </c>
      <c r="E64" s="107">
        <v>289.99</v>
      </c>
      <c r="F64" s="107">
        <v>52.29</v>
      </c>
      <c r="G64" s="102" t="s">
        <v>115</v>
      </c>
      <c r="H64" s="107">
        <f t="shared" si="3"/>
        <v>237.70000000000002</v>
      </c>
      <c r="I64" s="194" t="s">
        <v>193</v>
      </c>
      <c r="J64" s="194" t="s">
        <v>127</v>
      </c>
      <c r="K64" s="195">
        <f t="shared" si="4"/>
        <v>-20</v>
      </c>
      <c r="L64" s="196">
        <f>IF(N64="SI",0,H64)</f>
        <v>237.70000000000002</v>
      </c>
      <c r="M64" s="197">
        <f t="shared" si="5"/>
        <v>-4754</v>
      </c>
      <c r="N64" s="198" t="s">
        <v>117</v>
      </c>
    </row>
    <row r="65" spans="1:14" ht="15">
      <c r="A65" s="103">
        <v>2021</v>
      </c>
      <c r="B65" s="103">
        <v>158</v>
      </c>
      <c r="C65" s="104" t="s">
        <v>127</v>
      </c>
      <c r="D65" s="193" t="s">
        <v>194</v>
      </c>
      <c r="E65" s="107">
        <v>79.4</v>
      </c>
      <c r="F65" s="107">
        <v>14.32</v>
      </c>
      <c r="G65" s="102" t="s">
        <v>115</v>
      </c>
      <c r="H65" s="107">
        <f t="shared" si="3"/>
        <v>65.08000000000001</v>
      </c>
      <c r="I65" s="194" t="s">
        <v>195</v>
      </c>
      <c r="J65" s="194" t="s">
        <v>127</v>
      </c>
      <c r="K65" s="195">
        <f t="shared" si="4"/>
        <v>-13</v>
      </c>
      <c r="L65" s="196">
        <f>IF(N65="SI",0,H65)</f>
        <v>65.08000000000001</v>
      </c>
      <c r="M65" s="197">
        <f t="shared" si="5"/>
        <v>-846.0400000000002</v>
      </c>
      <c r="N65" s="198" t="s">
        <v>117</v>
      </c>
    </row>
    <row r="66" spans="1:14" ht="15">
      <c r="A66" s="103">
        <v>2021</v>
      </c>
      <c r="B66" s="103">
        <v>158</v>
      </c>
      <c r="C66" s="104" t="s">
        <v>127</v>
      </c>
      <c r="D66" s="193" t="s">
        <v>194</v>
      </c>
      <c r="E66" s="107">
        <v>300</v>
      </c>
      <c r="F66" s="107">
        <v>47.25</v>
      </c>
      <c r="G66" s="102" t="s">
        <v>115</v>
      </c>
      <c r="H66" s="107">
        <f t="shared" si="3"/>
        <v>252.75</v>
      </c>
      <c r="I66" s="194" t="s">
        <v>195</v>
      </c>
      <c r="J66" s="194" t="s">
        <v>127</v>
      </c>
      <c r="K66" s="195">
        <f t="shared" si="4"/>
        <v>-13</v>
      </c>
      <c r="L66" s="196">
        <f>IF(N66="SI",0,H66)</f>
        <v>252.75</v>
      </c>
      <c r="M66" s="197">
        <f t="shared" si="5"/>
        <v>-3285.75</v>
      </c>
      <c r="N66" s="198" t="s">
        <v>117</v>
      </c>
    </row>
    <row r="67" spans="1:14" ht="15">
      <c r="A67" s="103">
        <v>2021</v>
      </c>
      <c r="B67" s="103">
        <v>159</v>
      </c>
      <c r="C67" s="104" t="s">
        <v>196</v>
      </c>
      <c r="D67" s="193" t="s">
        <v>197</v>
      </c>
      <c r="E67" s="107">
        <v>3000</v>
      </c>
      <c r="F67" s="107">
        <v>0</v>
      </c>
      <c r="G67" s="102" t="s">
        <v>117</v>
      </c>
      <c r="H67" s="107">
        <f t="shared" si="3"/>
        <v>3000</v>
      </c>
      <c r="I67" s="194" t="s">
        <v>189</v>
      </c>
      <c r="J67" s="194" t="s">
        <v>196</v>
      </c>
      <c r="K67" s="195">
        <f t="shared" si="4"/>
        <v>-24</v>
      </c>
      <c r="L67" s="196">
        <f>IF(N67="SI",0,H67)</f>
        <v>3000</v>
      </c>
      <c r="M67" s="197">
        <f t="shared" si="5"/>
        <v>-72000</v>
      </c>
      <c r="N67" s="198" t="s">
        <v>117</v>
      </c>
    </row>
    <row r="68" spans="1:14" ht="15">
      <c r="A68" s="103">
        <v>2021</v>
      </c>
      <c r="B68" s="103">
        <v>160</v>
      </c>
      <c r="C68" s="104" t="s">
        <v>130</v>
      </c>
      <c r="D68" s="193" t="s">
        <v>198</v>
      </c>
      <c r="E68" s="107">
        <v>1396.84</v>
      </c>
      <c r="F68" s="107">
        <v>209</v>
      </c>
      <c r="G68" s="102" t="s">
        <v>115</v>
      </c>
      <c r="H68" s="107">
        <f t="shared" si="3"/>
        <v>1187.84</v>
      </c>
      <c r="I68" s="194" t="s">
        <v>167</v>
      </c>
      <c r="J68" s="194" t="s">
        <v>130</v>
      </c>
      <c r="K68" s="195">
        <f t="shared" si="4"/>
        <v>-6</v>
      </c>
      <c r="L68" s="196">
        <f>IF(N68="SI",0,H68)</f>
        <v>1187.84</v>
      </c>
      <c r="M68" s="197">
        <f t="shared" si="5"/>
        <v>-7127.039999999999</v>
      </c>
      <c r="N68" s="198" t="s">
        <v>117</v>
      </c>
    </row>
    <row r="69" spans="1:14" ht="15">
      <c r="A69" s="103">
        <v>2021</v>
      </c>
      <c r="B69" s="103">
        <v>161</v>
      </c>
      <c r="C69" s="104" t="s">
        <v>130</v>
      </c>
      <c r="D69" s="193" t="s">
        <v>199</v>
      </c>
      <c r="E69" s="107">
        <v>36.6</v>
      </c>
      <c r="F69" s="107">
        <v>6.6</v>
      </c>
      <c r="G69" s="102" t="s">
        <v>115</v>
      </c>
      <c r="H69" s="107">
        <f t="shared" si="3"/>
        <v>30</v>
      </c>
      <c r="I69" s="194" t="s">
        <v>200</v>
      </c>
      <c r="J69" s="194" t="s">
        <v>130</v>
      </c>
      <c r="K69" s="195">
        <f t="shared" si="4"/>
        <v>-29</v>
      </c>
      <c r="L69" s="196">
        <f>IF(N69="SI",0,H69)</f>
        <v>30</v>
      </c>
      <c r="M69" s="197">
        <f t="shared" si="5"/>
        <v>-870</v>
      </c>
      <c r="N69" s="198" t="s">
        <v>117</v>
      </c>
    </row>
    <row r="70" spans="1:14" ht="15">
      <c r="A70" s="103">
        <v>2021</v>
      </c>
      <c r="B70" s="103">
        <v>162</v>
      </c>
      <c r="C70" s="104" t="s">
        <v>130</v>
      </c>
      <c r="D70" s="193" t="s">
        <v>201</v>
      </c>
      <c r="E70" s="107">
        <v>36.6</v>
      </c>
      <c r="F70" s="107">
        <v>6.6</v>
      </c>
      <c r="G70" s="102" t="s">
        <v>115</v>
      </c>
      <c r="H70" s="107">
        <f t="shared" si="3"/>
        <v>30</v>
      </c>
      <c r="I70" s="194" t="s">
        <v>200</v>
      </c>
      <c r="J70" s="194" t="s">
        <v>130</v>
      </c>
      <c r="K70" s="195">
        <f t="shared" si="4"/>
        <v>-29</v>
      </c>
      <c r="L70" s="196">
        <f>IF(N70="SI",0,H70)</f>
        <v>30</v>
      </c>
      <c r="M70" s="197">
        <f t="shared" si="5"/>
        <v>-870</v>
      </c>
      <c r="N70" s="198" t="s">
        <v>117</v>
      </c>
    </row>
    <row r="71" spans="1:14" ht="15">
      <c r="A71" s="103">
        <v>2021</v>
      </c>
      <c r="B71" s="103">
        <v>163</v>
      </c>
      <c r="C71" s="104" t="s">
        <v>149</v>
      </c>
      <c r="D71" s="193" t="s">
        <v>202</v>
      </c>
      <c r="E71" s="107">
        <v>49186.04</v>
      </c>
      <c r="F71" s="107">
        <v>4471.46</v>
      </c>
      <c r="G71" s="102" t="s">
        <v>115</v>
      </c>
      <c r="H71" s="107">
        <f t="shared" si="3"/>
        <v>44714.58</v>
      </c>
      <c r="I71" s="194" t="s">
        <v>203</v>
      </c>
      <c r="J71" s="194" t="s">
        <v>130</v>
      </c>
      <c r="K71" s="195">
        <f t="shared" si="4"/>
        <v>-30</v>
      </c>
      <c r="L71" s="196">
        <f>IF(N71="SI",0,H71)</f>
        <v>44714.58</v>
      </c>
      <c r="M71" s="197">
        <f t="shared" si="5"/>
        <v>-1341437.4000000001</v>
      </c>
      <c r="N71" s="198" t="s">
        <v>117</v>
      </c>
    </row>
    <row r="72" spans="1:14" ht="15">
      <c r="A72" s="103">
        <v>2021</v>
      </c>
      <c r="B72" s="103">
        <v>164</v>
      </c>
      <c r="C72" s="104" t="s">
        <v>204</v>
      </c>
      <c r="D72" s="193" t="s">
        <v>205</v>
      </c>
      <c r="E72" s="107">
        <v>251.61</v>
      </c>
      <c r="F72" s="107">
        <v>45.37</v>
      </c>
      <c r="G72" s="102" t="s">
        <v>115</v>
      </c>
      <c r="H72" s="107">
        <f aca="true" t="shared" si="6" ref="H72:H103">IF(G72="SI",E72-F72,E72)</f>
        <v>206.24</v>
      </c>
      <c r="I72" s="194" t="s">
        <v>206</v>
      </c>
      <c r="J72" s="194" t="s">
        <v>204</v>
      </c>
      <c r="K72" s="195">
        <f aca="true" t="shared" si="7" ref="K72:K103">J72-I72</f>
        <v>-22</v>
      </c>
      <c r="L72" s="196">
        <f>IF(N72="SI",0,H72)</f>
        <v>206.24</v>
      </c>
      <c r="M72" s="197">
        <f aca="true" t="shared" si="8" ref="M72:M103">L72*K72</f>
        <v>-4537.280000000001</v>
      </c>
      <c r="N72" s="198" t="s">
        <v>117</v>
      </c>
    </row>
    <row r="73" spans="1:14" ht="15">
      <c r="A73" s="103">
        <v>2021</v>
      </c>
      <c r="B73" s="103">
        <v>165</v>
      </c>
      <c r="C73" s="104" t="s">
        <v>204</v>
      </c>
      <c r="D73" s="193" t="s">
        <v>207</v>
      </c>
      <c r="E73" s="107">
        <v>156.61</v>
      </c>
      <c r="F73" s="107">
        <v>28.24</v>
      </c>
      <c r="G73" s="102" t="s">
        <v>115</v>
      </c>
      <c r="H73" s="107">
        <f t="shared" si="6"/>
        <v>128.37</v>
      </c>
      <c r="I73" s="194" t="s">
        <v>206</v>
      </c>
      <c r="J73" s="194" t="s">
        <v>204</v>
      </c>
      <c r="K73" s="195">
        <f t="shared" si="7"/>
        <v>-22</v>
      </c>
      <c r="L73" s="196">
        <f>IF(N73="SI",0,H73)</f>
        <v>128.37</v>
      </c>
      <c r="M73" s="197">
        <f t="shared" si="8"/>
        <v>-2824.1400000000003</v>
      </c>
      <c r="N73" s="198" t="s">
        <v>117</v>
      </c>
    </row>
    <row r="74" spans="1:14" ht="15">
      <c r="A74" s="103">
        <v>2021</v>
      </c>
      <c r="B74" s="103">
        <v>166</v>
      </c>
      <c r="C74" s="104" t="s">
        <v>204</v>
      </c>
      <c r="D74" s="193" t="s">
        <v>208</v>
      </c>
      <c r="E74" s="107">
        <v>26.46</v>
      </c>
      <c r="F74" s="107">
        <v>4.77</v>
      </c>
      <c r="G74" s="102" t="s">
        <v>115</v>
      </c>
      <c r="H74" s="107">
        <f t="shared" si="6"/>
        <v>21.69</v>
      </c>
      <c r="I74" s="194" t="s">
        <v>209</v>
      </c>
      <c r="J74" s="194" t="s">
        <v>204</v>
      </c>
      <c r="K74" s="195">
        <f t="shared" si="7"/>
        <v>-23</v>
      </c>
      <c r="L74" s="196">
        <f>IF(N74="SI",0,H74)</f>
        <v>21.69</v>
      </c>
      <c r="M74" s="197">
        <f t="shared" si="8"/>
        <v>-498.87</v>
      </c>
      <c r="N74" s="198" t="s">
        <v>117</v>
      </c>
    </row>
    <row r="75" spans="1:14" ht="15">
      <c r="A75" s="103">
        <v>2021</v>
      </c>
      <c r="B75" s="103">
        <v>167</v>
      </c>
      <c r="C75" s="104" t="s">
        <v>204</v>
      </c>
      <c r="D75" s="193" t="s">
        <v>210</v>
      </c>
      <c r="E75" s="107">
        <v>19.81</v>
      </c>
      <c r="F75" s="107">
        <v>3.57</v>
      </c>
      <c r="G75" s="102" t="s">
        <v>115</v>
      </c>
      <c r="H75" s="107">
        <f t="shared" si="6"/>
        <v>16.24</v>
      </c>
      <c r="I75" s="194" t="s">
        <v>209</v>
      </c>
      <c r="J75" s="194" t="s">
        <v>204</v>
      </c>
      <c r="K75" s="195">
        <f t="shared" si="7"/>
        <v>-23</v>
      </c>
      <c r="L75" s="196">
        <f>IF(N75="SI",0,H75)</f>
        <v>16.24</v>
      </c>
      <c r="M75" s="197">
        <f t="shared" si="8"/>
        <v>-373.52</v>
      </c>
      <c r="N75" s="198" t="s">
        <v>117</v>
      </c>
    </row>
    <row r="76" spans="1:14" ht="15">
      <c r="A76" s="103">
        <v>2021</v>
      </c>
      <c r="B76" s="103">
        <v>168</v>
      </c>
      <c r="C76" s="104" t="s">
        <v>204</v>
      </c>
      <c r="D76" s="193" t="s">
        <v>211</v>
      </c>
      <c r="E76" s="107">
        <v>62.04</v>
      </c>
      <c r="F76" s="107">
        <v>11.19</v>
      </c>
      <c r="G76" s="102" t="s">
        <v>115</v>
      </c>
      <c r="H76" s="107">
        <f t="shared" si="6"/>
        <v>50.85</v>
      </c>
      <c r="I76" s="194" t="s">
        <v>200</v>
      </c>
      <c r="J76" s="194" t="s">
        <v>204</v>
      </c>
      <c r="K76" s="195">
        <f t="shared" si="7"/>
        <v>-24</v>
      </c>
      <c r="L76" s="196">
        <f>IF(N76="SI",0,H76)</f>
        <v>50.85</v>
      </c>
      <c r="M76" s="197">
        <f t="shared" si="8"/>
        <v>-1220.4</v>
      </c>
      <c r="N76" s="198" t="s">
        <v>117</v>
      </c>
    </row>
    <row r="77" spans="1:14" ht="15">
      <c r="A77" s="103">
        <v>2021</v>
      </c>
      <c r="B77" s="103">
        <v>169</v>
      </c>
      <c r="C77" s="104" t="s">
        <v>204</v>
      </c>
      <c r="D77" s="193" t="s">
        <v>212</v>
      </c>
      <c r="E77" s="107">
        <v>18.93</v>
      </c>
      <c r="F77" s="107">
        <v>3.41</v>
      </c>
      <c r="G77" s="102" t="s">
        <v>115</v>
      </c>
      <c r="H77" s="107">
        <f t="shared" si="6"/>
        <v>15.52</v>
      </c>
      <c r="I77" s="194" t="s">
        <v>209</v>
      </c>
      <c r="J77" s="194" t="s">
        <v>204</v>
      </c>
      <c r="K77" s="195">
        <f t="shared" si="7"/>
        <v>-23</v>
      </c>
      <c r="L77" s="196">
        <f>IF(N77="SI",0,H77)</f>
        <v>15.52</v>
      </c>
      <c r="M77" s="197">
        <f t="shared" si="8"/>
        <v>-356.96</v>
      </c>
      <c r="N77" s="198" t="s">
        <v>117</v>
      </c>
    </row>
    <row r="78" spans="1:14" ht="15">
      <c r="A78" s="103">
        <v>2021</v>
      </c>
      <c r="B78" s="103">
        <v>170</v>
      </c>
      <c r="C78" s="104" t="s">
        <v>204</v>
      </c>
      <c r="D78" s="193" t="s">
        <v>213</v>
      </c>
      <c r="E78" s="107">
        <v>13.13</v>
      </c>
      <c r="F78" s="107">
        <v>2.37</v>
      </c>
      <c r="G78" s="102" t="s">
        <v>115</v>
      </c>
      <c r="H78" s="107">
        <f t="shared" si="6"/>
        <v>10.760000000000002</v>
      </c>
      <c r="I78" s="194" t="s">
        <v>209</v>
      </c>
      <c r="J78" s="194" t="s">
        <v>204</v>
      </c>
      <c r="K78" s="195">
        <f t="shared" si="7"/>
        <v>-23</v>
      </c>
      <c r="L78" s="196">
        <f>IF(N78="SI",0,H78)</f>
        <v>10.760000000000002</v>
      </c>
      <c r="M78" s="197">
        <f t="shared" si="8"/>
        <v>-247.48000000000005</v>
      </c>
      <c r="N78" s="198" t="s">
        <v>117</v>
      </c>
    </row>
    <row r="79" spans="1:14" ht="15">
      <c r="A79" s="103">
        <v>2021</v>
      </c>
      <c r="B79" s="103">
        <v>171</v>
      </c>
      <c r="C79" s="104" t="s">
        <v>204</v>
      </c>
      <c r="D79" s="193" t="s">
        <v>214</v>
      </c>
      <c r="E79" s="107">
        <v>28.46</v>
      </c>
      <c r="F79" s="107">
        <v>5.13</v>
      </c>
      <c r="G79" s="102" t="s">
        <v>115</v>
      </c>
      <c r="H79" s="107">
        <f t="shared" si="6"/>
        <v>23.330000000000002</v>
      </c>
      <c r="I79" s="194" t="s">
        <v>203</v>
      </c>
      <c r="J79" s="194" t="s">
        <v>204</v>
      </c>
      <c r="K79" s="195">
        <f t="shared" si="7"/>
        <v>-25</v>
      </c>
      <c r="L79" s="196">
        <f>IF(N79="SI",0,H79)</f>
        <v>23.330000000000002</v>
      </c>
      <c r="M79" s="197">
        <f t="shared" si="8"/>
        <v>-583.25</v>
      </c>
      <c r="N79" s="198" t="s">
        <v>117</v>
      </c>
    </row>
    <row r="80" spans="1:14" ht="15">
      <c r="A80" s="103">
        <v>2021</v>
      </c>
      <c r="B80" s="103">
        <v>172</v>
      </c>
      <c r="C80" s="104" t="s">
        <v>204</v>
      </c>
      <c r="D80" s="193" t="s">
        <v>215</v>
      </c>
      <c r="E80" s="107">
        <v>506.74</v>
      </c>
      <c r="F80" s="107">
        <v>91.38</v>
      </c>
      <c r="G80" s="102" t="s">
        <v>115</v>
      </c>
      <c r="H80" s="107">
        <f t="shared" si="6"/>
        <v>415.36</v>
      </c>
      <c r="I80" s="194" t="s">
        <v>203</v>
      </c>
      <c r="J80" s="194" t="s">
        <v>204</v>
      </c>
      <c r="K80" s="195">
        <f t="shared" si="7"/>
        <v>-25</v>
      </c>
      <c r="L80" s="196">
        <f>IF(N80="SI",0,H80)</f>
        <v>415.36</v>
      </c>
      <c r="M80" s="197">
        <f t="shared" si="8"/>
        <v>-10384</v>
      </c>
      <c r="N80" s="198" t="s">
        <v>117</v>
      </c>
    </row>
    <row r="81" spans="1:14" ht="15">
      <c r="A81" s="103">
        <v>2021</v>
      </c>
      <c r="B81" s="103">
        <v>173</v>
      </c>
      <c r="C81" s="104" t="s">
        <v>204</v>
      </c>
      <c r="D81" s="193" t="s">
        <v>216</v>
      </c>
      <c r="E81" s="107">
        <v>18.93</v>
      </c>
      <c r="F81" s="107">
        <v>3.41</v>
      </c>
      <c r="G81" s="102" t="s">
        <v>115</v>
      </c>
      <c r="H81" s="107">
        <f t="shared" si="6"/>
        <v>15.52</v>
      </c>
      <c r="I81" s="194" t="s">
        <v>203</v>
      </c>
      <c r="J81" s="194" t="s">
        <v>204</v>
      </c>
      <c r="K81" s="195">
        <f t="shared" si="7"/>
        <v>-25</v>
      </c>
      <c r="L81" s="196">
        <f>IF(N81="SI",0,H81)</f>
        <v>15.52</v>
      </c>
      <c r="M81" s="197">
        <f t="shared" si="8"/>
        <v>-388</v>
      </c>
      <c r="N81" s="198" t="s">
        <v>117</v>
      </c>
    </row>
    <row r="82" spans="1:14" ht="15">
      <c r="A82" s="103">
        <v>2021</v>
      </c>
      <c r="B82" s="103">
        <v>174</v>
      </c>
      <c r="C82" s="104" t="s">
        <v>204</v>
      </c>
      <c r="D82" s="193" t="s">
        <v>217</v>
      </c>
      <c r="E82" s="107">
        <v>317.58</v>
      </c>
      <c r="F82" s="107">
        <v>57.27</v>
      </c>
      <c r="G82" s="102" t="s">
        <v>115</v>
      </c>
      <c r="H82" s="107">
        <f t="shared" si="6"/>
        <v>260.31</v>
      </c>
      <c r="I82" s="194" t="s">
        <v>218</v>
      </c>
      <c r="J82" s="194" t="s">
        <v>204</v>
      </c>
      <c r="K82" s="195">
        <f t="shared" si="7"/>
        <v>-29</v>
      </c>
      <c r="L82" s="196">
        <f>IF(N82="SI",0,H82)</f>
        <v>260.31</v>
      </c>
      <c r="M82" s="197">
        <f t="shared" si="8"/>
        <v>-7548.99</v>
      </c>
      <c r="N82" s="198" t="s">
        <v>117</v>
      </c>
    </row>
    <row r="83" spans="1:14" ht="15">
      <c r="A83" s="103">
        <v>2021</v>
      </c>
      <c r="B83" s="103">
        <v>175</v>
      </c>
      <c r="C83" s="104" t="s">
        <v>204</v>
      </c>
      <c r="D83" s="193" t="s">
        <v>219</v>
      </c>
      <c r="E83" s="107">
        <v>66.42</v>
      </c>
      <c r="F83" s="107">
        <v>11.98</v>
      </c>
      <c r="G83" s="102" t="s">
        <v>115</v>
      </c>
      <c r="H83" s="107">
        <f t="shared" si="6"/>
        <v>54.44</v>
      </c>
      <c r="I83" s="194" t="s">
        <v>218</v>
      </c>
      <c r="J83" s="194" t="s">
        <v>204</v>
      </c>
      <c r="K83" s="195">
        <f t="shared" si="7"/>
        <v>-29</v>
      </c>
      <c r="L83" s="196">
        <f>IF(N83="SI",0,H83)</f>
        <v>54.44</v>
      </c>
      <c r="M83" s="197">
        <f t="shared" si="8"/>
        <v>-1578.76</v>
      </c>
      <c r="N83" s="198" t="s">
        <v>117</v>
      </c>
    </row>
    <row r="84" spans="1:14" ht="15">
      <c r="A84" s="103">
        <v>2021</v>
      </c>
      <c r="B84" s="103">
        <v>176</v>
      </c>
      <c r="C84" s="104" t="s">
        <v>204</v>
      </c>
      <c r="D84" s="193" t="s">
        <v>220</v>
      </c>
      <c r="E84" s="107">
        <v>783.36</v>
      </c>
      <c r="F84" s="107">
        <v>30.13</v>
      </c>
      <c r="G84" s="102" t="s">
        <v>115</v>
      </c>
      <c r="H84" s="107">
        <f t="shared" si="6"/>
        <v>753.23</v>
      </c>
      <c r="I84" s="194" t="s">
        <v>206</v>
      </c>
      <c r="J84" s="194" t="s">
        <v>167</v>
      </c>
      <c r="K84" s="195">
        <f t="shared" si="7"/>
        <v>-21</v>
      </c>
      <c r="L84" s="196">
        <f>IF(N84="SI",0,H84)</f>
        <v>753.23</v>
      </c>
      <c r="M84" s="197">
        <f t="shared" si="8"/>
        <v>-15817.83</v>
      </c>
      <c r="N84" s="198" t="s">
        <v>117</v>
      </c>
    </row>
    <row r="85" spans="1:14" ht="15">
      <c r="A85" s="103">
        <v>2021</v>
      </c>
      <c r="B85" s="103">
        <v>176</v>
      </c>
      <c r="C85" s="104" t="s">
        <v>204</v>
      </c>
      <c r="D85" s="193" t="s">
        <v>220</v>
      </c>
      <c r="E85" s="107">
        <v>208.8</v>
      </c>
      <c r="F85" s="107">
        <v>8.03</v>
      </c>
      <c r="G85" s="102" t="s">
        <v>115</v>
      </c>
      <c r="H85" s="107">
        <f t="shared" si="6"/>
        <v>200.77</v>
      </c>
      <c r="I85" s="194" t="s">
        <v>206</v>
      </c>
      <c r="J85" s="194" t="s">
        <v>167</v>
      </c>
      <c r="K85" s="195">
        <f t="shared" si="7"/>
        <v>-21</v>
      </c>
      <c r="L85" s="196">
        <f>IF(N85="SI",0,H85)</f>
        <v>200.77</v>
      </c>
      <c r="M85" s="197">
        <f t="shared" si="8"/>
        <v>-4216.17</v>
      </c>
      <c r="N85" s="198" t="s">
        <v>117</v>
      </c>
    </row>
    <row r="86" spans="1:14" ht="15">
      <c r="A86" s="103">
        <v>2021</v>
      </c>
      <c r="B86" s="103">
        <v>177</v>
      </c>
      <c r="C86" s="104" t="s">
        <v>221</v>
      </c>
      <c r="D86" s="193" t="s">
        <v>222</v>
      </c>
      <c r="E86" s="107">
        <v>178.07</v>
      </c>
      <c r="F86" s="107">
        <v>13.01</v>
      </c>
      <c r="G86" s="102" t="s">
        <v>115</v>
      </c>
      <c r="H86" s="107">
        <f t="shared" si="6"/>
        <v>165.06</v>
      </c>
      <c r="I86" s="194" t="s">
        <v>224</v>
      </c>
      <c r="J86" s="194" t="s">
        <v>223</v>
      </c>
      <c r="K86" s="195">
        <f t="shared" si="7"/>
        <v>-26</v>
      </c>
      <c r="L86" s="196">
        <f>IF(N86="SI",0,H86)</f>
        <v>165.06</v>
      </c>
      <c r="M86" s="197">
        <f t="shared" si="8"/>
        <v>-4291.56</v>
      </c>
      <c r="N86" s="198" t="s">
        <v>117</v>
      </c>
    </row>
    <row r="87" spans="1:14" ht="15">
      <c r="A87" s="103">
        <v>2021</v>
      </c>
      <c r="B87" s="103">
        <v>178</v>
      </c>
      <c r="C87" s="104" t="s">
        <v>193</v>
      </c>
      <c r="D87" s="193" t="s">
        <v>225</v>
      </c>
      <c r="E87" s="107">
        <v>5573.47</v>
      </c>
      <c r="F87" s="107">
        <v>1005.05</v>
      </c>
      <c r="G87" s="102" t="s">
        <v>115</v>
      </c>
      <c r="H87" s="107">
        <f t="shared" si="6"/>
        <v>4568.42</v>
      </c>
      <c r="I87" s="194" t="s">
        <v>226</v>
      </c>
      <c r="J87" s="194" t="s">
        <v>193</v>
      </c>
      <c r="K87" s="195">
        <f t="shared" si="7"/>
        <v>-7</v>
      </c>
      <c r="L87" s="196">
        <f>IF(N87="SI",0,H87)</f>
        <v>4568.42</v>
      </c>
      <c r="M87" s="197">
        <f t="shared" si="8"/>
        <v>-31978.940000000002</v>
      </c>
      <c r="N87" s="198" t="s">
        <v>117</v>
      </c>
    </row>
    <row r="88" spans="1:14" ht="15">
      <c r="A88" s="103">
        <v>2021</v>
      </c>
      <c r="B88" s="103">
        <v>179</v>
      </c>
      <c r="C88" s="104" t="s">
        <v>227</v>
      </c>
      <c r="D88" s="193" t="s">
        <v>228</v>
      </c>
      <c r="E88" s="107">
        <v>793</v>
      </c>
      <c r="F88" s="107">
        <v>143</v>
      </c>
      <c r="G88" s="102" t="s">
        <v>115</v>
      </c>
      <c r="H88" s="107">
        <f t="shared" si="6"/>
        <v>650</v>
      </c>
      <c r="I88" s="194" t="s">
        <v>226</v>
      </c>
      <c r="J88" s="194" t="s">
        <v>229</v>
      </c>
      <c r="K88" s="195">
        <f t="shared" si="7"/>
        <v>-3</v>
      </c>
      <c r="L88" s="196">
        <f>IF(N88="SI",0,H88)</f>
        <v>650</v>
      </c>
      <c r="M88" s="197">
        <f t="shared" si="8"/>
        <v>-1950</v>
      </c>
      <c r="N88" s="198" t="s">
        <v>117</v>
      </c>
    </row>
    <row r="89" spans="1:14" ht="15">
      <c r="A89" s="103">
        <v>2021</v>
      </c>
      <c r="B89" s="103">
        <v>180</v>
      </c>
      <c r="C89" s="104" t="s">
        <v>227</v>
      </c>
      <c r="D89" s="193" t="s">
        <v>230</v>
      </c>
      <c r="E89" s="107">
        <v>-793</v>
      </c>
      <c r="F89" s="107">
        <v>-143</v>
      </c>
      <c r="G89" s="102" t="s">
        <v>115</v>
      </c>
      <c r="H89" s="107">
        <f t="shared" si="6"/>
        <v>-650</v>
      </c>
      <c r="I89" s="194" t="s">
        <v>200</v>
      </c>
      <c r="J89" s="194" t="s">
        <v>229</v>
      </c>
      <c r="K89" s="195">
        <f t="shared" si="7"/>
        <v>-11</v>
      </c>
      <c r="L89" s="196">
        <f>IF(N89="SI",0,H89)</f>
        <v>-650</v>
      </c>
      <c r="M89" s="197">
        <f t="shared" si="8"/>
        <v>7150</v>
      </c>
      <c r="N89" s="198" t="s">
        <v>117</v>
      </c>
    </row>
    <row r="90" spans="1:14" ht="15">
      <c r="A90" s="103">
        <v>2021</v>
      </c>
      <c r="B90" s="103">
        <v>181</v>
      </c>
      <c r="C90" s="104" t="s">
        <v>227</v>
      </c>
      <c r="D90" s="193" t="s">
        <v>231</v>
      </c>
      <c r="E90" s="107">
        <v>793</v>
      </c>
      <c r="F90" s="107">
        <v>143</v>
      </c>
      <c r="G90" s="102" t="s">
        <v>115</v>
      </c>
      <c r="H90" s="107">
        <f t="shared" si="6"/>
        <v>650</v>
      </c>
      <c r="I90" s="194" t="s">
        <v>209</v>
      </c>
      <c r="J90" s="194" t="s">
        <v>229</v>
      </c>
      <c r="K90" s="195">
        <f t="shared" si="7"/>
        <v>-10</v>
      </c>
      <c r="L90" s="196">
        <f>IF(N90="SI",0,H90)</f>
        <v>650</v>
      </c>
      <c r="M90" s="197">
        <f t="shared" si="8"/>
        <v>-6500</v>
      </c>
      <c r="N90" s="198" t="s">
        <v>117</v>
      </c>
    </row>
    <row r="91" spans="1:14" ht="15">
      <c r="A91" s="103">
        <v>2021</v>
      </c>
      <c r="B91" s="103">
        <v>182</v>
      </c>
      <c r="C91" s="104" t="s">
        <v>206</v>
      </c>
      <c r="D91" s="193" t="s">
        <v>232</v>
      </c>
      <c r="E91" s="107">
        <v>1000</v>
      </c>
      <c r="F91" s="107">
        <v>0</v>
      </c>
      <c r="G91" s="102" t="s">
        <v>117</v>
      </c>
      <c r="H91" s="107">
        <f t="shared" si="6"/>
        <v>1000</v>
      </c>
      <c r="I91" s="194" t="s">
        <v>226</v>
      </c>
      <c r="J91" s="194" t="s">
        <v>233</v>
      </c>
      <c r="K91" s="195">
        <f t="shared" si="7"/>
        <v>5</v>
      </c>
      <c r="L91" s="196">
        <f>IF(N91="SI",0,H91)</f>
        <v>1000</v>
      </c>
      <c r="M91" s="197">
        <f t="shared" si="8"/>
        <v>5000</v>
      </c>
      <c r="N91" s="198" t="s">
        <v>117</v>
      </c>
    </row>
    <row r="92" spans="1:14" ht="15">
      <c r="A92" s="103">
        <v>2021</v>
      </c>
      <c r="B92" s="103">
        <v>183</v>
      </c>
      <c r="C92" s="104" t="s">
        <v>209</v>
      </c>
      <c r="D92" s="193" t="s">
        <v>234</v>
      </c>
      <c r="E92" s="107">
        <v>5354.62</v>
      </c>
      <c r="F92" s="107">
        <v>965.59</v>
      </c>
      <c r="G92" s="102" t="s">
        <v>115</v>
      </c>
      <c r="H92" s="107">
        <f t="shared" si="6"/>
        <v>4389.03</v>
      </c>
      <c r="I92" s="194" t="s">
        <v>235</v>
      </c>
      <c r="J92" s="194" t="s">
        <v>209</v>
      </c>
      <c r="K92" s="195">
        <f t="shared" si="7"/>
        <v>-23</v>
      </c>
      <c r="L92" s="196">
        <f>IF(N92="SI",0,H92)</f>
        <v>4389.03</v>
      </c>
      <c r="M92" s="197">
        <f t="shared" si="8"/>
        <v>-100947.68999999999</v>
      </c>
      <c r="N92" s="198" t="s">
        <v>117</v>
      </c>
    </row>
    <row r="93" spans="1:14" ht="15">
      <c r="A93" s="103">
        <v>2021</v>
      </c>
      <c r="B93" s="103">
        <v>184</v>
      </c>
      <c r="C93" s="104" t="s">
        <v>209</v>
      </c>
      <c r="D93" s="193" t="s">
        <v>236</v>
      </c>
      <c r="E93" s="107">
        <v>236.13</v>
      </c>
      <c r="F93" s="107">
        <v>42.58</v>
      </c>
      <c r="G93" s="102" t="s">
        <v>115</v>
      </c>
      <c r="H93" s="107">
        <f t="shared" si="6"/>
        <v>193.55</v>
      </c>
      <c r="I93" s="194" t="s">
        <v>235</v>
      </c>
      <c r="J93" s="194" t="s">
        <v>209</v>
      </c>
      <c r="K93" s="195">
        <f t="shared" si="7"/>
        <v>-23</v>
      </c>
      <c r="L93" s="196">
        <f>IF(N93="SI",0,H93)</f>
        <v>193.55</v>
      </c>
      <c r="M93" s="197">
        <f t="shared" si="8"/>
        <v>-4451.650000000001</v>
      </c>
      <c r="N93" s="198" t="s">
        <v>117</v>
      </c>
    </row>
    <row r="94" spans="1:14" ht="15">
      <c r="A94" s="103">
        <v>2021</v>
      </c>
      <c r="B94" s="103">
        <v>185</v>
      </c>
      <c r="C94" s="104" t="s">
        <v>209</v>
      </c>
      <c r="D94" s="193" t="s">
        <v>237</v>
      </c>
      <c r="E94" s="107">
        <v>810.2</v>
      </c>
      <c r="F94" s="107">
        <v>146.1</v>
      </c>
      <c r="G94" s="102" t="s">
        <v>115</v>
      </c>
      <c r="H94" s="107">
        <f t="shared" si="6"/>
        <v>664.1</v>
      </c>
      <c r="I94" s="194" t="s">
        <v>209</v>
      </c>
      <c r="J94" s="194" t="s">
        <v>209</v>
      </c>
      <c r="K94" s="195">
        <f t="shared" si="7"/>
        <v>0</v>
      </c>
      <c r="L94" s="196">
        <f>IF(N94="SI",0,H94)</f>
        <v>664.1</v>
      </c>
      <c r="M94" s="197">
        <f t="shared" si="8"/>
        <v>0</v>
      </c>
      <c r="N94" s="198" t="s">
        <v>117</v>
      </c>
    </row>
    <row r="95" spans="1:14" ht="15">
      <c r="A95" s="103">
        <v>2021</v>
      </c>
      <c r="B95" s="103">
        <v>186</v>
      </c>
      <c r="C95" s="104" t="s">
        <v>209</v>
      </c>
      <c r="D95" s="193" t="s">
        <v>238</v>
      </c>
      <c r="E95" s="107">
        <v>810.2</v>
      </c>
      <c r="F95" s="107">
        <v>146.1</v>
      </c>
      <c r="G95" s="102" t="s">
        <v>115</v>
      </c>
      <c r="H95" s="107">
        <f t="shared" si="6"/>
        <v>664.1</v>
      </c>
      <c r="I95" s="194" t="s">
        <v>239</v>
      </c>
      <c r="J95" s="194" t="s">
        <v>209</v>
      </c>
      <c r="K95" s="195">
        <f t="shared" si="7"/>
        <v>-27</v>
      </c>
      <c r="L95" s="196">
        <f>IF(N95="SI",0,H95)</f>
        <v>664.1</v>
      </c>
      <c r="M95" s="197">
        <f t="shared" si="8"/>
        <v>-17930.7</v>
      </c>
      <c r="N95" s="198" t="s">
        <v>117</v>
      </c>
    </row>
    <row r="96" spans="1:14" ht="15">
      <c r="A96" s="103">
        <v>2021</v>
      </c>
      <c r="B96" s="103">
        <v>187</v>
      </c>
      <c r="C96" s="104" t="s">
        <v>209</v>
      </c>
      <c r="D96" s="193" t="s">
        <v>240</v>
      </c>
      <c r="E96" s="107">
        <v>822.41</v>
      </c>
      <c r="F96" s="107">
        <v>148.3</v>
      </c>
      <c r="G96" s="102" t="s">
        <v>115</v>
      </c>
      <c r="H96" s="107">
        <f t="shared" si="6"/>
        <v>674.1099999999999</v>
      </c>
      <c r="I96" s="194" t="s">
        <v>241</v>
      </c>
      <c r="J96" s="194" t="s">
        <v>209</v>
      </c>
      <c r="K96" s="195">
        <f t="shared" si="7"/>
        <v>-13</v>
      </c>
      <c r="L96" s="196">
        <f>IF(N96="SI",0,H96)</f>
        <v>674.1099999999999</v>
      </c>
      <c r="M96" s="197">
        <f t="shared" si="8"/>
        <v>-8763.429999999998</v>
      </c>
      <c r="N96" s="198" t="s">
        <v>117</v>
      </c>
    </row>
    <row r="97" spans="1:14" ht="15">
      <c r="A97" s="103">
        <v>2021</v>
      </c>
      <c r="B97" s="103">
        <v>188</v>
      </c>
      <c r="C97" s="104" t="s">
        <v>209</v>
      </c>
      <c r="D97" s="193" t="s">
        <v>242</v>
      </c>
      <c r="E97" s="107">
        <v>5878.33</v>
      </c>
      <c r="F97" s="107">
        <v>1060.03</v>
      </c>
      <c r="G97" s="102" t="s">
        <v>115</v>
      </c>
      <c r="H97" s="107">
        <f t="shared" si="6"/>
        <v>4818.3</v>
      </c>
      <c r="I97" s="194" t="s">
        <v>243</v>
      </c>
      <c r="J97" s="194" t="s">
        <v>209</v>
      </c>
      <c r="K97" s="195">
        <f t="shared" si="7"/>
        <v>-7</v>
      </c>
      <c r="L97" s="196">
        <f>IF(N97="SI",0,H97)</f>
        <v>4818.3</v>
      </c>
      <c r="M97" s="197">
        <f t="shared" si="8"/>
        <v>-33728.1</v>
      </c>
      <c r="N97" s="198" t="s">
        <v>117</v>
      </c>
    </row>
    <row r="98" spans="1:14" ht="15">
      <c r="A98" s="103">
        <v>2021</v>
      </c>
      <c r="B98" s="103">
        <v>189</v>
      </c>
      <c r="C98" s="104" t="s">
        <v>209</v>
      </c>
      <c r="D98" s="193" t="s">
        <v>244</v>
      </c>
      <c r="E98" s="107">
        <v>366</v>
      </c>
      <c r="F98" s="107">
        <v>66</v>
      </c>
      <c r="G98" s="102" t="s">
        <v>115</v>
      </c>
      <c r="H98" s="107">
        <f t="shared" si="6"/>
        <v>300</v>
      </c>
      <c r="I98" s="194" t="s">
        <v>206</v>
      </c>
      <c r="J98" s="194" t="s">
        <v>209</v>
      </c>
      <c r="K98" s="195">
        <f t="shared" si="7"/>
        <v>1</v>
      </c>
      <c r="L98" s="196">
        <f>IF(N98="SI",0,H98)</f>
        <v>300</v>
      </c>
      <c r="M98" s="197">
        <f t="shared" si="8"/>
        <v>300</v>
      </c>
      <c r="N98" s="198" t="s">
        <v>117</v>
      </c>
    </row>
    <row r="99" spans="1:14" ht="15">
      <c r="A99" s="103">
        <v>2021</v>
      </c>
      <c r="B99" s="103">
        <v>190</v>
      </c>
      <c r="C99" s="104" t="s">
        <v>209</v>
      </c>
      <c r="D99" s="193" t="s">
        <v>245</v>
      </c>
      <c r="E99" s="107">
        <v>5099.6</v>
      </c>
      <c r="F99" s="107">
        <v>919.6</v>
      </c>
      <c r="G99" s="102" t="s">
        <v>115</v>
      </c>
      <c r="H99" s="107">
        <f t="shared" si="6"/>
        <v>4180</v>
      </c>
      <c r="I99" s="194" t="s">
        <v>246</v>
      </c>
      <c r="J99" s="194" t="s">
        <v>209</v>
      </c>
      <c r="K99" s="195">
        <f t="shared" si="7"/>
        <v>-15</v>
      </c>
      <c r="L99" s="196">
        <f>IF(N99="SI",0,H99)</f>
        <v>4180</v>
      </c>
      <c r="M99" s="197">
        <f t="shared" si="8"/>
        <v>-62700</v>
      </c>
      <c r="N99" s="198" t="s">
        <v>117</v>
      </c>
    </row>
    <row r="100" spans="1:14" ht="15">
      <c r="A100" s="103">
        <v>2021</v>
      </c>
      <c r="B100" s="103">
        <v>191</v>
      </c>
      <c r="C100" s="104" t="s">
        <v>209</v>
      </c>
      <c r="D100" s="193" t="s">
        <v>247</v>
      </c>
      <c r="E100" s="107">
        <v>89.1</v>
      </c>
      <c r="F100" s="107">
        <v>16.07</v>
      </c>
      <c r="G100" s="102" t="s">
        <v>115</v>
      </c>
      <c r="H100" s="107">
        <f t="shared" si="6"/>
        <v>73.03</v>
      </c>
      <c r="I100" s="194" t="s">
        <v>235</v>
      </c>
      <c r="J100" s="194" t="s">
        <v>209</v>
      </c>
      <c r="K100" s="195">
        <f t="shared" si="7"/>
        <v>-23</v>
      </c>
      <c r="L100" s="196">
        <f>IF(N100="SI",0,H100)</f>
        <v>73.03</v>
      </c>
      <c r="M100" s="197">
        <f t="shared" si="8"/>
        <v>-1679.69</v>
      </c>
      <c r="N100" s="198" t="s">
        <v>117</v>
      </c>
    </row>
    <row r="101" spans="1:14" ht="15">
      <c r="A101" s="103">
        <v>2021</v>
      </c>
      <c r="B101" s="103">
        <v>192</v>
      </c>
      <c r="C101" s="104" t="s">
        <v>248</v>
      </c>
      <c r="D101" s="193" t="s">
        <v>249</v>
      </c>
      <c r="E101" s="107">
        <v>80</v>
      </c>
      <c r="F101" s="107">
        <v>0</v>
      </c>
      <c r="G101" s="102" t="s">
        <v>117</v>
      </c>
      <c r="H101" s="107">
        <f t="shared" si="6"/>
        <v>80</v>
      </c>
      <c r="I101" s="194" t="s">
        <v>218</v>
      </c>
      <c r="J101" s="194" t="s">
        <v>248</v>
      </c>
      <c r="K101" s="195">
        <f t="shared" si="7"/>
        <v>-1</v>
      </c>
      <c r="L101" s="196">
        <f>IF(N101="SI",0,H101)</f>
        <v>80</v>
      </c>
      <c r="M101" s="197">
        <f t="shared" si="8"/>
        <v>-80</v>
      </c>
      <c r="N101" s="198" t="s">
        <v>117</v>
      </c>
    </row>
    <row r="102" spans="1:14" ht="15">
      <c r="A102" s="103">
        <v>2021</v>
      </c>
      <c r="B102" s="103">
        <v>193</v>
      </c>
      <c r="C102" s="104" t="s">
        <v>248</v>
      </c>
      <c r="D102" s="193" t="s">
        <v>250</v>
      </c>
      <c r="E102" s="107">
        <v>12779.51</v>
      </c>
      <c r="F102" s="107">
        <v>1161.77</v>
      </c>
      <c r="G102" s="102" t="s">
        <v>115</v>
      </c>
      <c r="H102" s="107">
        <f t="shared" si="6"/>
        <v>11617.74</v>
      </c>
      <c r="I102" s="194" t="s">
        <v>243</v>
      </c>
      <c r="J102" s="194" t="s">
        <v>248</v>
      </c>
      <c r="K102" s="195">
        <f t="shared" si="7"/>
        <v>-2</v>
      </c>
      <c r="L102" s="196">
        <f>IF(N102="SI",0,H102)</f>
        <v>11617.74</v>
      </c>
      <c r="M102" s="197">
        <f t="shared" si="8"/>
        <v>-23235.48</v>
      </c>
      <c r="N102" s="198" t="s">
        <v>117</v>
      </c>
    </row>
    <row r="103" spans="1:14" ht="15">
      <c r="A103" s="103">
        <v>2021</v>
      </c>
      <c r="B103" s="103">
        <v>194</v>
      </c>
      <c r="C103" s="104" t="s">
        <v>248</v>
      </c>
      <c r="D103" s="193" t="s">
        <v>251</v>
      </c>
      <c r="E103" s="107">
        <v>18.93</v>
      </c>
      <c r="F103" s="107">
        <v>3.41</v>
      </c>
      <c r="G103" s="102" t="s">
        <v>115</v>
      </c>
      <c r="H103" s="107">
        <f t="shared" si="6"/>
        <v>15.52</v>
      </c>
      <c r="I103" s="194" t="s">
        <v>252</v>
      </c>
      <c r="J103" s="194" t="s">
        <v>218</v>
      </c>
      <c r="K103" s="195">
        <f t="shared" si="7"/>
        <v>-24</v>
      </c>
      <c r="L103" s="196">
        <f>IF(N103="SI",0,H103)</f>
        <v>15.52</v>
      </c>
      <c r="M103" s="197">
        <f t="shared" si="8"/>
        <v>-372.48</v>
      </c>
      <c r="N103" s="198" t="s">
        <v>117</v>
      </c>
    </row>
    <row r="104" spans="1:14" ht="15">
      <c r="A104" s="103">
        <v>2021</v>
      </c>
      <c r="B104" s="103">
        <v>195</v>
      </c>
      <c r="C104" s="104" t="s">
        <v>248</v>
      </c>
      <c r="D104" s="193" t="s">
        <v>253</v>
      </c>
      <c r="E104" s="107">
        <v>462.32</v>
      </c>
      <c r="F104" s="107">
        <v>83.37</v>
      </c>
      <c r="G104" s="102" t="s">
        <v>115</v>
      </c>
      <c r="H104" s="107">
        <f aca="true" t="shared" si="9" ref="H104:H135">IF(G104="SI",E104-F104,E104)</f>
        <v>378.95</v>
      </c>
      <c r="I104" s="194" t="s">
        <v>252</v>
      </c>
      <c r="J104" s="194" t="s">
        <v>218</v>
      </c>
      <c r="K104" s="195">
        <f aca="true" t="shared" si="10" ref="K104:K135">J104-I104</f>
        <v>-24</v>
      </c>
      <c r="L104" s="196">
        <f>IF(N104="SI",0,H104)</f>
        <v>378.95</v>
      </c>
      <c r="M104" s="197">
        <f aca="true" t="shared" si="11" ref="M104:M135">L104*K104</f>
        <v>-9094.8</v>
      </c>
      <c r="N104" s="198" t="s">
        <v>117</v>
      </c>
    </row>
    <row r="105" spans="1:14" ht="15">
      <c r="A105" s="103">
        <v>2021</v>
      </c>
      <c r="B105" s="103">
        <v>196</v>
      </c>
      <c r="C105" s="104" t="s">
        <v>248</v>
      </c>
      <c r="D105" s="193" t="s">
        <v>254</v>
      </c>
      <c r="E105" s="107">
        <v>12.94</v>
      </c>
      <c r="F105" s="107">
        <v>2.33</v>
      </c>
      <c r="G105" s="102" t="s">
        <v>115</v>
      </c>
      <c r="H105" s="107">
        <f t="shared" si="9"/>
        <v>10.61</v>
      </c>
      <c r="I105" s="194" t="s">
        <v>252</v>
      </c>
      <c r="J105" s="194" t="s">
        <v>218</v>
      </c>
      <c r="K105" s="195">
        <f t="shared" si="10"/>
        <v>-24</v>
      </c>
      <c r="L105" s="196">
        <f>IF(N105="SI",0,H105)</f>
        <v>10.61</v>
      </c>
      <c r="M105" s="197">
        <f t="shared" si="11"/>
        <v>-254.64</v>
      </c>
      <c r="N105" s="198" t="s">
        <v>117</v>
      </c>
    </row>
    <row r="106" spans="1:14" ht="15">
      <c r="A106" s="103">
        <v>2021</v>
      </c>
      <c r="B106" s="103">
        <v>197</v>
      </c>
      <c r="C106" s="104" t="s">
        <v>248</v>
      </c>
      <c r="D106" s="193" t="s">
        <v>255</v>
      </c>
      <c r="E106" s="107">
        <v>18.93</v>
      </c>
      <c r="F106" s="107">
        <v>3.41</v>
      </c>
      <c r="G106" s="102" t="s">
        <v>115</v>
      </c>
      <c r="H106" s="107">
        <f t="shared" si="9"/>
        <v>15.52</v>
      </c>
      <c r="I106" s="194" t="s">
        <v>252</v>
      </c>
      <c r="J106" s="194" t="s">
        <v>218</v>
      </c>
      <c r="K106" s="195">
        <f t="shared" si="10"/>
        <v>-24</v>
      </c>
      <c r="L106" s="196">
        <f>IF(N106="SI",0,H106)</f>
        <v>15.52</v>
      </c>
      <c r="M106" s="197">
        <f t="shared" si="11"/>
        <v>-372.48</v>
      </c>
      <c r="N106" s="198" t="s">
        <v>117</v>
      </c>
    </row>
    <row r="107" spans="1:14" ht="15">
      <c r="A107" s="103">
        <v>2021</v>
      </c>
      <c r="B107" s="103">
        <v>198</v>
      </c>
      <c r="C107" s="104" t="s">
        <v>248</v>
      </c>
      <c r="D107" s="193" t="s">
        <v>256</v>
      </c>
      <c r="E107" s="107">
        <v>60.27</v>
      </c>
      <c r="F107" s="107">
        <v>10.87</v>
      </c>
      <c r="G107" s="102" t="s">
        <v>115</v>
      </c>
      <c r="H107" s="107">
        <f t="shared" si="9"/>
        <v>49.400000000000006</v>
      </c>
      <c r="I107" s="194" t="s">
        <v>252</v>
      </c>
      <c r="J107" s="194" t="s">
        <v>218</v>
      </c>
      <c r="K107" s="195">
        <f t="shared" si="10"/>
        <v>-24</v>
      </c>
      <c r="L107" s="196">
        <f>IF(N107="SI",0,H107)</f>
        <v>49.400000000000006</v>
      </c>
      <c r="M107" s="197">
        <f t="shared" si="11"/>
        <v>-1185.6000000000001</v>
      </c>
      <c r="N107" s="198" t="s">
        <v>117</v>
      </c>
    </row>
    <row r="108" spans="1:14" ht="15">
      <c r="A108" s="103">
        <v>2021</v>
      </c>
      <c r="B108" s="103">
        <v>199</v>
      </c>
      <c r="C108" s="104" t="s">
        <v>248</v>
      </c>
      <c r="D108" s="193" t="s">
        <v>257</v>
      </c>
      <c r="E108" s="107">
        <v>28.3</v>
      </c>
      <c r="F108" s="107">
        <v>5.1</v>
      </c>
      <c r="G108" s="102" t="s">
        <v>115</v>
      </c>
      <c r="H108" s="107">
        <f t="shared" si="9"/>
        <v>23.200000000000003</v>
      </c>
      <c r="I108" s="194" t="s">
        <v>252</v>
      </c>
      <c r="J108" s="194" t="s">
        <v>218</v>
      </c>
      <c r="K108" s="195">
        <f t="shared" si="10"/>
        <v>-24</v>
      </c>
      <c r="L108" s="196">
        <f>IF(N108="SI",0,H108)</f>
        <v>23.200000000000003</v>
      </c>
      <c r="M108" s="197">
        <f t="shared" si="11"/>
        <v>-556.8000000000001</v>
      </c>
      <c r="N108" s="198" t="s">
        <v>117</v>
      </c>
    </row>
    <row r="109" spans="1:14" ht="15">
      <c r="A109" s="103">
        <v>2021</v>
      </c>
      <c r="B109" s="103">
        <v>200</v>
      </c>
      <c r="C109" s="104" t="s">
        <v>248</v>
      </c>
      <c r="D109" s="193" t="s">
        <v>258</v>
      </c>
      <c r="E109" s="107">
        <v>46.26</v>
      </c>
      <c r="F109" s="107">
        <v>8.34</v>
      </c>
      <c r="G109" s="102" t="s">
        <v>115</v>
      </c>
      <c r="H109" s="107">
        <f t="shared" si="9"/>
        <v>37.92</v>
      </c>
      <c r="I109" s="194" t="s">
        <v>252</v>
      </c>
      <c r="J109" s="194" t="s">
        <v>218</v>
      </c>
      <c r="K109" s="195">
        <f t="shared" si="10"/>
        <v>-24</v>
      </c>
      <c r="L109" s="196">
        <f>IF(N109="SI",0,H109)</f>
        <v>37.92</v>
      </c>
      <c r="M109" s="197">
        <f t="shared" si="11"/>
        <v>-910.08</v>
      </c>
      <c r="N109" s="198" t="s">
        <v>117</v>
      </c>
    </row>
    <row r="110" spans="1:14" ht="15">
      <c r="A110" s="103">
        <v>2021</v>
      </c>
      <c r="B110" s="103">
        <v>201</v>
      </c>
      <c r="C110" s="104" t="s">
        <v>248</v>
      </c>
      <c r="D110" s="193" t="s">
        <v>259</v>
      </c>
      <c r="E110" s="107">
        <v>136.99</v>
      </c>
      <c r="F110" s="107">
        <v>24.7</v>
      </c>
      <c r="G110" s="102" t="s">
        <v>115</v>
      </c>
      <c r="H110" s="107">
        <f t="shared" si="9"/>
        <v>112.29</v>
      </c>
      <c r="I110" s="194" t="s">
        <v>252</v>
      </c>
      <c r="J110" s="194" t="s">
        <v>218</v>
      </c>
      <c r="K110" s="195">
        <f t="shared" si="10"/>
        <v>-24</v>
      </c>
      <c r="L110" s="196">
        <f>IF(N110="SI",0,H110)</f>
        <v>112.29</v>
      </c>
      <c r="M110" s="197">
        <f t="shared" si="11"/>
        <v>-2694.96</v>
      </c>
      <c r="N110" s="198" t="s">
        <v>117</v>
      </c>
    </row>
    <row r="111" spans="1:14" ht="15">
      <c r="A111" s="103">
        <v>2021</v>
      </c>
      <c r="B111" s="103">
        <v>202</v>
      </c>
      <c r="C111" s="104" t="s">
        <v>248</v>
      </c>
      <c r="D111" s="193" t="s">
        <v>260</v>
      </c>
      <c r="E111" s="107">
        <v>19.02</v>
      </c>
      <c r="F111" s="107">
        <v>3.43</v>
      </c>
      <c r="G111" s="102" t="s">
        <v>115</v>
      </c>
      <c r="H111" s="107">
        <f t="shared" si="9"/>
        <v>15.59</v>
      </c>
      <c r="I111" s="194" t="s">
        <v>252</v>
      </c>
      <c r="J111" s="194" t="s">
        <v>218</v>
      </c>
      <c r="K111" s="195">
        <f t="shared" si="10"/>
        <v>-24</v>
      </c>
      <c r="L111" s="196">
        <f>IF(N111="SI",0,H111)</f>
        <v>15.59</v>
      </c>
      <c r="M111" s="197">
        <f t="shared" si="11"/>
        <v>-374.15999999999997</v>
      </c>
      <c r="N111" s="198" t="s">
        <v>117</v>
      </c>
    </row>
    <row r="112" spans="1:14" ht="15">
      <c r="A112" s="103">
        <v>2021</v>
      </c>
      <c r="B112" s="103">
        <v>203</v>
      </c>
      <c r="C112" s="104" t="s">
        <v>248</v>
      </c>
      <c r="D112" s="193" t="s">
        <v>261</v>
      </c>
      <c r="E112" s="107">
        <v>291.06</v>
      </c>
      <c r="F112" s="107">
        <v>52.49</v>
      </c>
      <c r="G112" s="102" t="s">
        <v>115</v>
      </c>
      <c r="H112" s="107">
        <f t="shared" si="9"/>
        <v>238.57</v>
      </c>
      <c r="I112" s="194" t="s">
        <v>252</v>
      </c>
      <c r="J112" s="194" t="s">
        <v>218</v>
      </c>
      <c r="K112" s="195">
        <f t="shared" si="10"/>
        <v>-24</v>
      </c>
      <c r="L112" s="196">
        <f>IF(N112="SI",0,H112)</f>
        <v>238.57</v>
      </c>
      <c r="M112" s="197">
        <f t="shared" si="11"/>
        <v>-5725.68</v>
      </c>
      <c r="N112" s="198" t="s">
        <v>117</v>
      </c>
    </row>
    <row r="113" spans="1:14" ht="15">
      <c r="A113" s="103">
        <v>2021</v>
      </c>
      <c r="B113" s="103">
        <v>204</v>
      </c>
      <c r="C113" s="104" t="s">
        <v>248</v>
      </c>
      <c r="D113" s="193" t="s">
        <v>262</v>
      </c>
      <c r="E113" s="107">
        <v>19.8</v>
      </c>
      <c r="F113" s="107">
        <v>3.57</v>
      </c>
      <c r="G113" s="102" t="s">
        <v>115</v>
      </c>
      <c r="H113" s="107">
        <f t="shared" si="9"/>
        <v>16.23</v>
      </c>
      <c r="I113" s="194" t="s">
        <v>252</v>
      </c>
      <c r="J113" s="194" t="s">
        <v>218</v>
      </c>
      <c r="K113" s="195">
        <f t="shared" si="10"/>
        <v>-24</v>
      </c>
      <c r="L113" s="196">
        <f>IF(N113="SI",0,H113)</f>
        <v>16.23</v>
      </c>
      <c r="M113" s="197">
        <f t="shared" si="11"/>
        <v>-389.52</v>
      </c>
      <c r="N113" s="198" t="s">
        <v>117</v>
      </c>
    </row>
    <row r="114" spans="1:14" ht="15">
      <c r="A114" s="103">
        <v>2021</v>
      </c>
      <c r="B114" s="103">
        <v>205</v>
      </c>
      <c r="C114" s="104" t="s">
        <v>248</v>
      </c>
      <c r="D114" s="193" t="s">
        <v>263</v>
      </c>
      <c r="E114" s="107">
        <v>93.32</v>
      </c>
      <c r="F114" s="107">
        <v>16.83</v>
      </c>
      <c r="G114" s="102" t="s">
        <v>115</v>
      </c>
      <c r="H114" s="107">
        <f t="shared" si="9"/>
        <v>76.49</v>
      </c>
      <c r="I114" s="194" t="s">
        <v>252</v>
      </c>
      <c r="J114" s="194" t="s">
        <v>218</v>
      </c>
      <c r="K114" s="195">
        <f t="shared" si="10"/>
        <v>-24</v>
      </c>
      <c r="L114" s="196">
        <f>IF(N114="SI",0,H114)</f>
        <v>76.49</v>
      </c>
      <c r="M114" s="197">
        <f t="shared" si="11"/>
        <v>-1835.7599999999998</v>
      </c>
      <c r="N114" s="198" t="s">
        <v>117</v>
      </c>
    </row>
    <row r="115" spans="1:14" ht="15">
      <c r="A115" s="103">
        <v>2021</v>
      </c>
      <c r="B115" s="103">
        <v>206</v>
      </c>
      <c r="C115" s="104" t="s">
        <v>248</v>
      </c>
      <c r="D115" s="193" t="s">
        <v>264</v>
      </c>
      <c r="E115" s="107">
        <v>-0.52</v>
      </c>
      <c r="F115" s="107">
        <v>-0.09</v>
      </c>
      <c r="G115" s="102" t="s">
        <v>115</v>
      </c>
      <c r="H115" s="107">
        <f t="shared" si="9"/>
        <v>-0.43000000000000005</v>
      </c>
      <c r="I115" s="194" t="s">
        <v>265</v>
      </c>
      <c r="J115" s="194" t="s">
        <v>248</v>
      </c>
      <c r="K115" s="195">
        <f t="shared" si="10"/>
        <v>-30</v>
      </c>
      <c r="L115" s="196">
        <f>IF(N115="SI",0,H115)</f>
        <v>-0.43000000000000005</v>
      </c>
      <c r="M115" s="197">
        <f t="shared" si="11"/>
        <v>12.900000000000002</v>
      </c>
      <c r="N115" s="198" t="s">
        <v>117</v>
      </c>
    </row>
    <row r="116" spans="1:14" ht="15">
      <c r="A116" s="103">
        <v>2021</v>
      </c>
      <c r="B116" s="103">
        <v>207</v>
      </c>
      <c r="C116" s="104" t="s">
        <v>243</v>
      </c>
      <c r="D116" s="193" t="s">
        <v>266</v>
      </c>
      <c r="E116" s="107">
        <v>14438.22</v>
      </c>
      <c r="F116" s="107">
        <v>2603.61</v>
      </c>
      <c r="G116" s="102" t="s">
        <v>117</v>
      </c>
      <c r="H116" s="107">
        <f t="shared" si="9"/>
        <v>14438.22</v>
      </c>
      <c r="I116" s="194" t="s">
        <v>235</v>
      </c>
      <c r="J116" s="194" t="s">
        <v>243</v>
      </c>
      <c r="K116" s="195">
        <f t="shared" si="10"/>
        <v>-16</v>
      </c>
      <c r="L116" s="196">
        <f>IF(N116="SI",0,H116)</f>
        <v>14438.22</v>
      </c>
      <c r="M116" s="197">
        <f t="shared" si="11"/>
        <v>-231011.52</v>
      </c>
      <c r="N116" s="198" t="s">
        <v>117</v>
      </c>
    </row>
    <row r="117" spans="1:14" ht="15">
      <c r="A117" s="103">
        <v>2021</v>
      </c>
      <c r="B117" s="103">
        <v>208</v>
      </c>
      <c r="C117" s="104" t="s">
        <v>267</v>
      </c>
      <c r="D117" s="193" t="s">
        <v>268</v>
      </c>
      <c r="E117" s="107">
        <v>-2.44</v>
      </c>
      <c r="F117" s="107">
        <v>-0.44</v>
      </c>
      <c r="G117" s="102" t="s">
        <v>115</v>
      </c>
      <c r="H117" s="107">
        <f t="shared" si="9"/>
        <v>-2</v>
      </c>
      <c r="I117" s="194" t="s">
        <v>265</v>
      </c>
      <c r="J117" s="194" t="s">
        <v>267</v>
      </c>
      <c r="K117" s="195">
        <f t="shared" si="10"/>
        <v>-23</v>
      </c>
      <c r="L117" s="196">
        <f>IF(N117="SI",0,H117)</f>
        <v>-2</v>
      </c>
      <c r="M117" s="197">
        <f t="shared" si="11"/>
        <v>46</v>
      </c>
      <c r="N117" s="198" t="s">
        <v>117</v>
      </c>
    </row>
    <row r="118" spans="1:14" ht="15">
      <c r="A118" s="103">
        <v>2021</v>
      </c>
      <c r="B118" s="103">
        <v>209</v>
      </c>
      <c r="C118" s="104" t="s">
        <v>267</v>
      </c>
      <c r="D118" s="193" t="s">
        <v>269</v>
      </c>
      <c r="E118" s="107">
        <v>-0.01</v>
      </c>
      <c r="F118" s="107">
        <v>0</v>
      </c>
      <c r="G118" s="102" t="s">
        <v>115</v>
      </c>
      <c r="H118" s="107">
        <f t="shared" si="9"/>
        <v>-0.01</v>
      </c>
      <c r="I118" s="194" t="s">
        <v>265</v>
      </c>
      <c r="J118" s="194" t="s">
        <v>267</v>
      </c>
      <c r="K118" s="195">
        <f t="shared" si="10"/>
        <v>-23</v>
      </c>
      <c r="L118" s="196">
        <f>IF(N118="SI",0,H118)</f>
        <v>-0.01</v>
      </c>
      <c r="M118" s="197">
        <f t="shared" si="11"/>
        <v>0.23</v>
      </c>
      <c r="N118" s="198" t="s">
        <v>117</v>
      </c>
    </row>
    <row r="119" spans="1:14" ht="15">
      <c r="A119" s="103">
        <v>2021</v>
      </c>
      <c r="B119" s="103">
        <v>210</v>
      </c>
      <c r="C119" s="104" t="s">
        <v>267</v>
      </c>
      <c r="D119" s="193" t="s">
        <v>270</v>
      </c>
      <c r="E119" s="107">
        <v>-0.05</v>
      </c>
      <c r="F119" s="107">
        <v>-0.01</v>
      </c>
      <c r="G119" s="102" t="s">
        <v>115</v>
      </c>
      <c r="H119" s="107">
        <f t="shared" si="9"/>
        <v>-0.04</v>
      </c>
      <c r="I119" s="194" t="s">
        <v>265</v>
      </c>
      <c r="J119" s="194" t="s">
        <v>267</v>
      </c>
      <c r="K119" s="195">
        <f t="shared" si="10"/>
        <v>-23</v>
      </c>
      <c r="L119" s="196">
        <f>IF(N119="SI",0,H119)</f>
        <v>-0.04</v>
      </c>
      <c r="M119" s="197">
        <f t="shared" si="11"/>
        <v>0.92</v>
      </c>
      <c r="N119" s="198" t="s">
        <v>117</v>
      </c>
    </row>
    <row r="120" spans="1:14" ht="15">
      <c r="A120" s="103">
        <v>2021</v>
      </c>
      <c r="B120" s="103">
        <v>211</v>
      </c>
      <c r="C120" s="104" t="s">
        <v>267</v>
      </c>
      <c r="D120" s="193" t="s">
        <v>271</v>
      </c>
      <c r="E120" s="107">
        <v>-0.01</v>
      </c>
      <c r="F120" s="107">
        <v>0</v>
      </c>
      <c r="G120" s="102" t="s">
        <v>115</v>
      </c>
      <c r="H120" s="107">
        <f t="shared" si="9"/>
        <v>-0.01</v>
      </c>
      <c r="I120" s="194" t="s">
        <v>265</v>
      </c>
      <c r="J120" s="194" t="s">
        <v>267</v>
      </c>
      <c r="K120" s="195">
        <f t="shared" si="10"/>
        <v>-23</v>
      </c>
      <c r="L120" s="196">
        <f>IF(N120="SI",0,H120)</f>
        <v>-0.01</v>
      </c>
      <c r="M120" s="197">
        <f t="shared" si="11"/>
        <v>0.23</v>
      </c>
      <c r="N120" s="198" t="s">
        <v>117</v>
      </c>
    </row>
    <row r="121" spans="1:14" ht="15">
      <c r="A121" s="103">
        <v>2021</v>
      </c>
      <c r="B121" s="103">
        <v>212</v>
      </c>
      <c r="C121" s="104" t="s">
        <v>267</v>
      </c>
      <c r="D121" s="193" t="s">
        <v>272</v>
      </c>
      <c r="E121" s="107">
        <v>-4.5</v>
      </c>
      <c r="F121" s="107">
        <v>-0.81</v>
      </c>
      <c r="G121" s="102" t="s">
        <v>115</v>
      </c>
      <c r="H121" s="107">
        <f t="shared" si="9"/>
        <v>-3.69</v>
      </c>
      <c r="I121" s="194" t="s">
        <v>265</v>
      </c>
      <c r="J121" s="194" t="s">
        <v>267</v>
      </c>
      <c r="K121" s="195">
        <f t="shared" si="10"/>
        <v>-23</v>
      </c>
      <c r="L121" s="196">
        <f>IF(N121="SI",0,H121)</f>
        <v>-3.69</v>
      </c>
      <c r="M121" s="197">
        <f t="shared" si="11"/>
        <v>84.87</v>
      </c>
      <c r="N121" s="198" t="s">
        <v>117</v>
      </c>
    </row>
    <row r="122" spans="1:14" ht="15">
      <c r="A122" s="103">
        <v>2021</v>
      </c>
      <c r="B122" s="103">
        <v>213</v>
      </c>
      <c r="C122" s="104" t="s">
        <v>267</v>
      </c>
      <c r="D122" s="193" t="s">
        <v>273</v>
      </c>
      <c r="E122" s="107">
        <v>-2.84</v>
      </c>
      <c r="F122" s="107">
        <v>-0.51</v>
      </c>
      <c r="G122" s="102" t="s">
        <v>115</v>
      </c>
      <c r="H122" s="107">
        <f t="shared" si="9"/>
        <v>-2.33</v>
      </c>
      <c r="I122" s="194" t="s">
        <v>265</v>
      </c>
      <c r="J122" s="194" t="s">
        <v>267</v>
      </c>
      <c r="K122" s="195">
        <f t="shared" si="10"/>
        <v>-23</v>
      </c>
      <c r="L122" s="196">
        <f>IF(N122="SI",0,H122)</f>
        <v>-2.33</v>
      </c>
      <c r="M122" s="197">
        <f t="shared" si="11"/>
        <v>53.59</v>
      </c>
      <c r="N122" s="198" t="s">
        <v>117</v>
      </c>
    </row>
    <row r="123" spans="1:14" ht="15">
      <c r="A123" s="103">
        <v>2021</v>
      </c>
      <c r="B123" s="103">
        <v>214</v>
      </c>
      <c r="C123" s="104" t="s">
        <v>267</v>
      </c>
      <c r="D123" s="193" t="s">
        <v>274</v>
      </c>
      <c r="E123" s="107">
        <v>-3.57</v>
      </c>
      <c r="F123" s="107">
        <v>-0.64</v>
      </c>
      <c r="G123" s="102" t="s">
        <v>115</v>
      </c>
      <c r="H123" s="107">
        <f t="shared" si="9"/>
        <v>-2.9299999999999997</v>
      </c>
      <c r="I123" s="194" t="s">
        <v>265</v>
      </c>
      <c r="J123" s="194" t="s">
        <v>267</v>
      </c>
      <c r="K123" s="195">
        <f t="shared" si="10"/>
        <v>-23</v>
      </c>
      <c r="L123" s="196">
        <f>IF(N123="SI",0,H123)</f>
        <v>-2.9299999999999997</v>
      </c>
      <c r="M123" s="197">
        <f t="shared" si="11"/>
        <v>67.38999999999999</v>
      </c>
      <c r="N123" s="198" t="s">
        <v>117</v>
      </c>
    </row>
    <row r="124" spans="1:14" ht="15">
      <c r="A124" s="103">
        <v>2021</v>
      </c>
      <c r="B124" s="103">
        <v>215</v>
      </c>
      <c r="C124" s="104" t="s">
        <v>267</v>
      </c>
      <c r="D124" s="193" t="s">
        <v>275</v>
      </c>
      <c r="E124" s="107">
        <v>-0.06</v>
      </c>
      <c r="F124" s="107">
        <v>-0.01</v>
      </c>
      <c r="G124" s="102" t="s">
        <v>115</v>
      </c>
      <c r="H124" s="107">
        <f t="shared" si="9"/>
        <v>-0.049999999999999996</v>
      </c>
      <c r="I124" s="194" t="s">
        <v>265</v>
      </c>
      <c r="J124" s="194" t="s">
        <v>267</v>
      </c>
      <c r="K124" s="195">
        <f t="shared" si="10"/>
        <v>-23</v>
      </c>
      <c r="L124" s="196">
        <f>IF(N124="SI",0,H124)</f>
        <v>-0.049999999999999996</v>
      </c>
      <c r="M124" s="197">
        <f t="shared" si="11"/>
        <v>1.15</v>
      </c>
      <c r="N124" s="198" t="s">
        <v>117</v>
      </c>
    </row>
    <row r="125" spans="1:14" ht="15">
      <c r="A125" s="103">
        <v>2021</v>
      </c>
      <c r="B125" s="103">
        <v>216</v>
      </c>
      <c r="C125" s="104" t="s">
        <v>267</v>
      </c>
      <c r="D125" s="193" t="s">
        <v>276</v>
      </c>
      <c r="E125" s="107">
        <v>-0.09</v>
      </c>
      <c r="F125" s="107">
        <v>-0.02</v>
      </c>
      <c r="G125" s="102" t="s">
        <v>115</v>
      </c>
      <c r="H125" s="107">
        <f t="shared" si="9"/>
        <v>-0.06999999999999999</v>
      </c>
      <c r="I125" s="194" t="s">
        <v>265</v>
      </c>
      <c r="J125" s="194" t="s">
        <v>267</v>
      </c>
      <c r="K125" s="195">
        <f t="shared" si="10"/>
        <v>-23</v>
      </c>
      <c r="L125" s="196">
        <f>IF(N125="SI",0,H125)</f>
        <v>-0.06999999999999999</v>
      </c>
      <c r="M125" s="197">
        <f t="shared" si="11"/>
        <v>1.6099999999999999</v>
      </c>
      <c r="N125" s="198" t="s">
        <v>117</v>
      </c>
    </row>
    <row r="126" spans="1:14" ht="15">
      <c r="A126" s="103">
        <v>2021</v>
      </c>
      <c r="B126" s="103">
        <v>217</v>
      </c>
      <c r="C126" s="104" t="s">
        <v>267</v>
      </c>
      <c r="D126" s="193" t="s">
        <v>277</v>
      </c>
      <c r="E126" s="107">
        <v>-0.51</v>
      </c>
      <c r="F126" s="107">
        <v>-0.09</v>
      </c>
      <c r="G126" s="102" t="s">
        <v>115</v>
      </c>
      <c r="H126" s="107">
        <f t="shared" si="9"/>
        <v>-0.42000000000000004</v>
      </c>
      <c r="I126" s="194" t="s">
        <v>265</v>
      </c>
      <c r="J126" s="194" t="s">
        <v>267</v>
      </c>
      <c r="K126" s="195">
        <f t="shared" si="10"/>
        <v>-23</v>
      </c>
      <c r="L126" s="196">
        <f>IF(N126="SI",0,H126)</f>
        <v>-0.42000000000000004</v>
      </c>
      <c r="M126" s="197">
        <f t="shared" si="11"/>
        <v>9.66</v>
      </c>
      <c r="N126" s="198" t="s">
        <v>117</v>
      </c>
    </row>
    <row r="127" spans="1:14" ht="15">
      <c r="A127" s="103">
        <v>2021</v>
      </c>
      <c r="B127" s="103">
        <v>218</v>
      </c>
      <c r="C127" s="104" t="s">
        <v>267</v>
      </c>
      <c r="D127" s="193" t="s">
        <v>278</v>
      </c>
      <c r="E127" s="107">
        <v>1410.81</v>
      </c>
      <c r="F127" s="107">
        <v>54.26</v>
      </c>
      <c r="G127" s="102" t="s">
        <v>115</v>
      </c>
      <c r="H127" s="107">
        <f t="shared" si="9"/>
        <v>1356.55</v>
      </c>
      <c r="I127" s="194" t="s">
        <v>252</v>
      </c>
      <c r="J127" s="194" t="s">
        <v>267</v>
      </c>
      <c r="K127" s="195">
        <f t="shared" si="10"/>
        <v>-18</v>
      </c>
      <c r="L127" s="196">
        <f>IF(N127="SI",0,H127)</f>
        <v>1356.55</v>
      </c>
      <c r="M127" s="197">
        <f t="shared" si="11"/>
        <v>-24417.899999999998</v>
      </c>
      <c r="N127" s="198" t="s">
        <v>117</v>
      </c>
    </row>
    <row r="128" spans="1:14" ht="15">
      <c r="A128" s="103">
        <v>2021</v>
      </c>
      <c r="B128" s="103">
        <v>218</v>
      </c>
      <c r="C128" s="104" t="s">
        <v>267</v>
      </c>
      <c r="D128" s="193" t="s">
        <v>278</v>
      </c>
      <c r="E128" s="107">
        <v>171.03</v>
      </c>
      <c r="F128" s="107">
        <v>6.58</v>
      </c>
      <c r="G128" s="102" t="s">
        <v>115</v>
      </c>
      <c r="H128" s="107">
        <f t="shared" si="9"/>
        <v>164.45</v>
      </c>
      <c r="I128" s="194" t="s">
        <v>252</v>
      </c>
      <c r="J128" s="194" t="s">
        <v>267</v>
      </c>
      <c r="K128" s="195">
        <f t="shared" si="10"/>
        <v>-18</v>
      </c>
      <c r="L128" s="196">
        <f>IF(N128="SI",0,H128)</f>
        <v>164.45</v>
      </c>
      <c r="M128" s="197">
        <f t="shared" si="11"/>
        <v>-2960.1</v>
      </c>
      <c r="N128" s="198" t="s">
        <v>117</v>
      </c>
    </row>
    <row r="129" spans="1:14" ht="15">
      <c r="A129" s="103">
        <v>2021</v>
      </c>
      <c r="B129" s="103">
        <v>219</v>
      </c>
      <c r="C129" s="104" t="s">
        <v>267</v>
      </c>
      <c r="D129" s="193" t="s">
        <v>279</v>
      </c>
      <c r="E129" s="107">
        <v>1185.84</v>
      </c>
      <c r="F129" s="107">
        <v>209</v>
      </c>
      <c r="G129" s="102" t="s">
        <v>115</v>
      </c>
      <c r="H129" s="107">
        <f t="shared" si="9"/>
        <v>976.8399999999999</v>
      </c>
      <c r="I129" s="194" t="s">
        <v>280</v>
      </c>
      <c r="J129" s="194" t="s">
        <v>267</v>
      </c>
      <c r="K129" s="195">
        <f t="shared" si="10"/>
        <v>-24</v>
      </c>
      <c r="L129" s="196">
        <f>IF(N129="SI",0,H129)</f>
        <v>976.8399999999999</v>
      </c>
      <c r="M129" s="197">
        <f t="shared" si="11"/>
        <v>-23444.159999999996</v>
      </c>
      <c r="N129" s="198" t="s">
        <v>117</v>
      </c>
    </row>
    <row r="130" spans="1:14" ht="15">
      <c r="A130" s="103">
        <v>2021</v>
      </c>
      <c r="B130" s="103">
        <v>220</v>
      </c>
      <c r="C130" s="104" t="s">
        <v>267</v>
      </c>
      <c r="D130" s="193" t="s">
        <v>281</v>
      </c>
      <c r="E130" s="107">
        <v>2.77</v>
      </c>
      <c r="F130" s="107">
        <v>0</v>
      </c>
      <c r="G130" s="102" t="s">
        <v>117</v>
      </c>
      <c r="H130" s="107">
        <f t="shared" si="9"/>
        <v>2.77</v>
      </c>
      <c r="I130" s="194" t="s">
        <v>280</v>
      </c>
      <c r="J130" s="194" t="s">
        <v>267</v>
      </c>
      <c r="K130" s="195">
        <f t="shared" si="10"/>
        <v>-24</v>
      </c>
      <c r="L130" s="196">
        <f>IF(N130="SI",0,H130)</f>
        <v>2.77</v>
      </c>
      <c r="M130" s="197">
        <f t="shared" si="11"/>
        <v>-66.48</v>
      </c>
      <c r="N130" s="198" t="s">
        <v>117</v>
      </c>
    </row>
    <row r="131" spans="1:14" ht="15">
      <c r="A131" s="103">
        <v>2021</v>
      </c>
      <c r="B131" s="103">
        <v>221</v>
      </c>
      <c r="C131" s="104" t="s">
        <v>267</v>
      </c>
      <c r="D131" s="193" t="s">
        <v>282</v>
      </c>
      <c r="E131" s="107">
        <v>572</v>
      </c>
      <c r="F131" s="107">
        <v>125.83</v>
      </c>
      <c r="G131" s="102" t="s">
        <v>117</v>
      </c>
      <c r="H131" s="107">
        <f t="shared" si="9"/>
        <v>572</v>
      </c>
      <c r="I131" s="194" t="s">
        <v>252</v>
      </c>
      <c r="J131" s="194" t="s">
        <v>267</v>
      </c>
      <c r="K131" s="195">
        <f t="shared" si="10"/>
        <v>-18</v>
      </c>
      <c r="L131" s="196">
        <f>IF(N131="SI",0,H131)</f>
        <v>572</v>
      </c>
      <c r="M131" s="197">
        <f t="shared" si="11"/>
        <v>-10296</v>
      </c>
      <c r="N131" s="198" t="s">
        <v>117</v>
      </c>
    </row>
    <row r="132" spans="1:14" ht="15">
      <c r="A132" s="103">
        <v>2021</v>
      </c>
      <c r="B132" s="103">
        <v>221</v>
      </c>
      <c r="C132" s="104" t="s">
        <v>267</v>
      </c>
      <c r="D132" s="193" t="s">
        <v>282</v>
      </c>
      <c r="E132" s="107">
        <v>3128</v>
      </c>
      <c r="F132" s="107">
        <v>688.09</v>
      </c>
      <c r="G132" s="102" t="s">
        <v>115</v>
      </c>
      <c r="H132" s="107">
        <f t="shared" si="9"/>
        <v>2439.91</v>
      </c>
      <c r="I132" s="194" t="s">
        <v>252</v>
      </c>
      <c r="J132" s="194" t="s">
        <v>267</v>
      </c>
      <c r="K132" s="195">
        <f t="shared" si="10"/>
        <v>-18</v>
      </c>
      <c r="L132" s="196">
        <f>IF(N132="SI",0,H132)</f>
        <v>2439.91</v>
      </c>
      <c r="M132" s="197">
        <f t="shared" si="11"/>
        <v>-43918.38</v>
      </c>
      <c r="N132" s="198" t="s">
        <v>117</v>
      </c>
    </row>
    <row r="133" spans="1:14" ht="15">
      <c r="A133" s="103">
        <v>2021</v>
      </c>
      <c r="B133" s="103">
        <v>221</v>
      </c>
      <c r="C133" s="104" t="s">
        <v>267</v>
      </c>
      <c r="D133" s="193" t="s">
        <v>282</v>
      </c>
      <c r="E133" s="107">
        <v>1300</v>
      </c>
      <c r="F133" s="107">
        <v>87.72</v>
      </c>
      <c r="G133" s="102" t="s">
        <v>115</v>
      </c>
      <c r="H133" s="107">
        <f t="shared" si="9"/>
        <v>1212.28</v>
      </c>
      <c r="I133" s="194" t="s">
        <v>252</v>
      </c>
      <c r="J133" s="194" t="s">
        <v>267</v>
      </c>
      <c r="K133" s="195">
        <f t="shared" si="10"/>
        <v>-18</v>
      </c>
      <c r="L133" s="196">
        <f>IF(N133="SI",0,H133)</f>
        <v>1212.28</v>
      </c>
      <c r="M133" s="197">
        <f t="shared" si="11"/>
        <v>-21821.04</v>
      </c>
      <c r="N133" s="198" t="s">
        <v>117</v>
      </c>
    </row>
    <row r="134" spans="1:14" ht="15">
      <c r="A134" s="103">
        <v>2021</v>
      </c>
      <c r="B134" s="103">
        <v>222</v>
      </c>
      <c r="C134" s="104" t="s">
        <v>267</v>
      </c>
      <c r="D134" s="193" t="s">
        <v>283</v>
      </c>
      <c r="E134" s="107">
        <v>1978.8</v>
      </c>
      <c r="F134" s="107">
        <v>179.89</v>
      </c>
      <c r="G134" s="102" t="s">
        <v>115</v>
      </c>
      <c r="H134" s="107">
        <f t="shared" si="9"/>
        <v>1798.9099999999999</v>
      </c>
      <c r="I134" s="194" t="s">
        <v>280</v>
      </c>
      <c r="J134" s="194" t="s">
        <v>267</v>
      </c>
      <c r="K134" s="195">
        <f t="shared" si="10"/>
        <v>-24</v>
      </c>
      <c r="L134" s="196">
        <f>IF(N134="SI",0,H134)</f>
        <v>1798.9099999999999</v>
      </c>
      <c r="M134" s="197">
        <f t="shared" si="11"/>
        <v>-43173.84</v>
      </c>
      <c r="N134" s="198" t="s">
        <v>117</v>
      </c>
    </row>
    <row r="135" spans="1:14" ht="15">
      <c r="A135" s="103">
        <v>2021</v>
      </c>
      <c r="B135" s="103">
        <v>223</v>
      </c>
      <c r="C135" s="104" t="s">
        <v>284</v>
      </c>
      <c r="D135" s="193" t="s">
        <v>285</v>
      </c>
      <c r="E135" s="107">
        <v>645.84</v>
      </c>
      <c r="F135" s="107">
        <v>24.84</v>
      </c>
      <c r="G135" s="102" t="s">
        <v>115</v>
      </c>
      <c r="H135" s="107">
        <f t="shared" si="9"/>
        <v>621</v>
      </c>
      <c r="I135" s="194" t="s">
        <v>286</v>
      </c>
      <c r="J135" s="194" t="s">
        <v>284</v>
      </c>
      <c r="K135" s="195">
        <f t="shared" si="10"/>
        <v>-22</v>
      </c>
      <c r="L135" s="196">
        <f>IF(N135="SI",0,H135)</f>
        <v>621</v>
      </c>
      <c r="M135" s="197">
        <f t="shared" si="11"/>
        <v>-13662</v>
      </c>
      <c r="N135" s="198" t="s">
        <v>117</v>
      </c>
    </row>
    <row r="136" spans="1:14" ht="15">
      <c r="A136" s="103">
        <v>2021</v>
      </c>
      <c r="B136" s="103">
        <v>224</v>
      </c>
      <c r="C136" s="104" t="s">
        <v>284</v>
      </c>
      <c r="D136" s="193" t="s">
        <v>287</v>
      </c>
      <c r="E136" s="107">
        <v>18387.05</v>
      </c>
      <c r="F136" s="107">
        <v>1671.55</v>
      </c>
      <c r="G136" s="102" t="s">
        <v>115</v>
      </c>
      <c r="H136" s="107">
        <f>IF(G136="SI",E136-F136,E136)</f>
        <v>16715.5</v>
      </c>
      <c r="I136" s="194" t="s">
        <v>280</v>
      </c>
      <c r="J136" s="194" t="s">
        <v>284</v>
      </c>
      <c r="K136" s="195">
        <f>J136-I136</f>
        <v>-17</v>
      </c>
      <c r="L136" s="196">
        <f>IF(N136="SI",0,H136)</f>
        <v>16715.5</v>
      </c>
      <c r="M136" s="197">
        <f>L136*K136</f>
        <v>-284163.5</v>
      </c>
      <c r="N136" s="198" t="s">
        <v>117</v>
      </c>
    </row>
    <row r="137" spans="1:14" ht="15">
      <c r="A137" s="103"/>
      <c r="B137" s="103"/>
      <c r="C137" s="104"/>
      <c r="D137" s="193"/>
      <c r="E137" s="107"/>
      <c r="F137" s="107"/>
      <c r="G137" s="102"/>
      <c r="H137" s="107"/>
      <c r="I137" s="199"/>
      <c r="J137" s="199"/>
      <c r="K137" s="200"/>
      <c r="L137" s="201"/>
      <c r="M137" s="201"/>
      <c r="N137" s="202"/>
    </row>
    <row r="138" spans="1:14" ht="15">
      <c r="A138" s="103"/>
      <c r="B138" s="103"/>
      <c r="C138" s="104"/>
      <c r="D138" s="193"/>
      <c r="E138" s="107"/>
      <c r="F138" s="107"/>
      <c r="G138" s="102"/>
      <c r="H138" s="107"/>
      <c r="I138" s="199"/>
      <c r="J138" s="199"/>
      <c r="K138" s="203" t="s">
        <v>288</v>
      </c>
      <c r="L138" s="204">
        <f>SUM(L8:L136)</f>
        <v>199648.83999999997</v>
      </c>
      <c r="M138" s="204">
        <f>SUM(M8:M136)</f>
        <v>-3607901.6500000004</v>
      </c>
      <c r="N138" s="202"/>
    </row>
    <row r="139" spans="1:14" ht="15">
      <c r="A139" s="103"/>
      <c r="B139" s="103"/>
      <c r="C139" s="104"/>
      <c r="D139" s="193"/>
      <c r="E139" s="107"/>
      <c r="F139" s="107"/>
      <c r="G139" s="102"/>
      <c r="H139" s="107"/>
      <c r="I139" s="199"/>
      <c r="J139" s="199"/>
      <c r="K139" s="203" t="s">
        <v>289</v>
      </c>
      <c r="L139" s="204"/>
      <c r="M139" s="204">
        <f>IF(L138&lt;&gt;0,M138/L138,0)</f>
        <v>-18.07123772920494</v>
      </c>
      <c r="N139" s="202"/>
    </row>
    <row r="140" spans="3:13" ht="15">
      <c r="C140" s="102"/>
      <c r="D140" s="102"/>
      <c r="E140" s="102"/>
      <c r="F140" s="102"/>
      <c r="G140" s="102"/>
      <c r="H140" s="102"/>
      <c r="I140" s="102"/>
      <c r="J140" s="102"/>
      <c r="L140" s="113"/>
      <c r="M140" s="113"/>
    </row>
    <row r="141" spans="3:13" ht="15"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13"/>
    </row>
    <row r="142" spans="3:13" ht="15"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13"/>
    </row>
    <row r="143" spans="3:13" ht="15"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13"/>
    </row>
    <row r="144" spans="3:13" ht="15"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13"/>
    </row>
    <row r="145" spans="3:13" ht="15"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13"/>
    </row>
    <row r="146" spans="3:13" ht="15"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13"/>
    </row>
  </sheetData>
  <sheetProtection/>
  <mergeCells count="7">
    <mergeCell ref="A1:N1"/>
    <mergeCell ref="A3:N3"/>
    <mergeCell ref="I4:N4"/>
    <mergeCell ref="A5:C5"/>
    <mergeCell ref="D5:H5"/>
    <mergeCell ref="O6:Q6"/>
    <mergeCell ref="I5:N5"/>
  </mergeCells>
  <dataValidations count="1">
    <dataValidation type="list" allowBlank="1" showInputMessage="1" showErrorMessage="1" sqref="N7:N139 G7:G13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4"/>
    </row>
    <row r="3" spans="1:13" s="85" customFormat="1" ht="22.5" customHeight="1">
      <c r="A3" s="261" t="s">
        <v>100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s="85" customFormat="1" ht="22.5" customHeight="1">
      <c r="A4" s="93"/>
      <c r="B4" s="96"/>
      <c r="C4" s="166"/>
      <c r="D4" s="166"/>
      <c r="E4" s="125"/>
      <c r="F4" s="166"/>
      <c r="J4" s="165"/>
      <c r="K4" s="152"/>
      <c r="L4" s="152"/>
      <c r="M4" s="151"/>
    </row>
    <row r="5" spans="1:15" s="85" customFormat="1" ht="32.25" customHeight="1">
      <c r="A5" s="256" t="s">
        <v>99</v>
      </c>
      <c r="B5" s="257"/>
      <c r="C5" s="173" t="s">
        <v>98</v>
      </c>
      <c r="D5" s="172"/>
      <c r="E5" s="171" t="str">
        <f>IF(OR(L13="SI",L15="SI"),"SI","NO")</f>
        <v>SI</v>
      </c>
      <c r="F5" s="148"/>
      <c r="G5" s="148"/>
      <c r="H5" s="148"/>
      <c r="I5" s="148"/>
      <c r="J5" s="148"/>
      <c r="K5" s="148"/>
      <c r="L5" s="148"/>
      <c r="M5" s="146"/>
      <c r="N5" s="242" t="s">
        <v>97</v>
      </c>
      <c r="O5" s="243"/>
    </row>
    <row r="6" spans="1:13" s="85" customFormat="1" ht="22.5" customHeight="1">
      <c r="A6" s="93"/>
      <c r="B6" s="96"/>
      <c r="C6" s="97"/>
      <c r="D6" s="166"/>
      <c r="E6" s="170"/>
      <c r="F6" s="166"/>
      <c r="J6" s="165"/>
      <c r="K6" s="152"/>
      <c r="L6" s="152"/>
      <c r="M6" s="151"/>
    </row>
    <row r="7" spans="1:16" s="85" customFormat="1" ht="22.5" customHeight="1">
      <c r="A7" s="246" t="s">
        <v>96</v>
      </c>
      <c r="B7" s="265"/>
      <c r="C7" s="150">
        <f>Debiti!G6</f>
        <v>0</v>
      </c>
      <c r="D7" s="148"/>
      <c r="E7" s="251" t="s">
        <v>110</v>
      </c>
      <c r="F7" s="252"/>
      <c r="G7" s="252"/>
      <c r="H7" s="92"/>
      <c r="I7" s="169"/>
      <c r="J7" s="168"/>
      <c r="K7" s="92"/>
      <c r="L7" s="159"/>
      <c r="M7" s="167"/>
      <c r="N7" s="242" t="s">
        <v>95</v>
      </c>
      <c r="O7" s="243"/>
      <c r="P7" s="243"/>
    </row>
    <row r="8" spans="1:13" s="85" customFormat="1" ht="22.5" customHeight="1">
      <c r="A8" s="93"/>
      <c r="B8" s="96"/>
      <c r="C8" s="97"/>
      <c r="D8" s="166"/>
      <c r="E8" s="125"/>
      <c r="F8" s="97"/>
      <c r="G8" s="94"/>
      <c r="J8" s="165"/>
      <c r="K8" s="152"/>
      <c r="L8" s="152"/>
      <c r="M8" s="151"/>
    </row>
    <row r="9" spans="1:13" s="85" customFormat="1" ht="22.5" customHeight="1">
      <c r="A9" s="258" t="s">
        <v>94</v>
      </c>
      <c r="B9" s="264"/>
      <c r="C9" s="160">
        <f>ElencoFatture!O6</f>
        <v>0</v>
      </c>
      <c r="D9" s="161"/>
      <c r="E9" s="258" t="s">
        <v>88</v>
      </c>
      <c r="F9" s="259" t="s">
        <v>93</v>
      </c>
      <c r="G9" s="164">
        <f>C9/100*5</f>
        <v>0</v>
      </c>
      <c r="J9" s="148"/>
      <c r="L9" s="148"/>
      <c r="M9" s="146"/>
    </row>
    <row r="10" spans="1:13" s="85" customFormat="1" ht="22.5" customHeight="1">
      <c r="A10" s="258" t="s">
        <v>92</v>
      </c>
      <c r="B10" s="259"/>
      <c r="C10" s="160">
        <f>ElencoFatture!O7</f>
        <v>0</v>
      </c>
      <c r="D10" s="161"/>
      <c r="E10" s="163"/>
      <c r="F10" s="163"/>
      <c r="G10" s="162"/>
      <c r="H10" s="148"/>
      <c r="I10" s="148"/>
      <c r="J10" s="148"/>
      <c r="K10" s="148"/>
      <c r="L10" s="148"/>
      <c r="M10" s="146"/>
    </row>
    <row r="11" spans="1:16" s="85" customFormat="1" ht="22.5" customHeight="1">
      <c r="A11" s="258" t="s">
        <v>91</v>
      </c>
      <c r="B11" s="260"/>
      <c r="C11" s="160">
        <f>ElencoFatture!O8</f>
        <v>0</v>
      </c>
      <c r="D11" s="161"/>
      <c r="E11" s="258" t="s">
        <v>88</v>
      </c>
      <c r="F11" s="264"/>
      <c r="G11" s="160">
        <f>C11/100*5</f>
        <v>0</v>
      </c>
      <c r="H11" s="148"/>
      <c r="I11" s="250"/>
      <c r="J11" s="250"/>
      <c r="K11" s="92"/>
      <c r="L11" s="159"/>
      <c r="M11" s="146"/>
      <c r="N11" s="242" t="s">
        <v>90</v>
      </c>
      <c r="O11" s="243"/>
      <c r="P11" s="243"/>
    </row>
    <row r="12" spans="1:13" s="85" customFormat="1" ht="22.5" customHeight="1">
      <c r="A12" s="157"/>
      <c r="B12" s="156"/>
      <c r="C12" s="154"/>
      <c r="D12" s="120"/>
      <c r="E12" s="155"/>
      <c r="F12" s="154"/>
      <c r="G12" s="153"/>
      <c r="I12" s="94"/>
      <c r="J12" s="96"/>
      <c r="K12" s="152"/>
      <c r="L12" s="95"/>
      <c r="M12" s="151"/>
    </row>
    <row r="13" spans="1:15" s="85" customFormat="1" ht="22.5" customHeight="1">
      <c r="A13" s="246" t="s">
        <v>89</v>
      </c>
      <c r="B13" s="247"/>
      <c r="C13" s="150">
        <f>C11</f>
        <v>0</v>
      </c>
      <c r="D13" s="158"/>
      <c r="E13" s="246" t="s">
        <v>88</v>
      </c>
      <c r="F13" s="247"/>
      <c r="G13" s="149">
        <f>C13/100*5</f>
        <v>0</v>
      </c>
      <c r="H13" s="148"/>
      <c r="I13" s="248" t="s">
        <v>87</v>
      </c>
      <c r="J13" s="249"/>
      <c r="L13" s="147" t="str">
        <f>IF(C7&lt;=G13,"SI","NO")</f>
        <v>SI</v>
      </c>
      <c r="M13" s="146"/>
      <c r="N13" s="244" t="s">
        <v>86</v>
      </c>
      <c r="O13" s="245"/>
    </row>
    <row r="14" spans="1:13" s="85" customFormat="1" ht="22.5" customHeight="1">
      <c r="A14" s="157"/>
      <c r="B14" s="156"/>
      <c r="C14" s="154"/>
      <c r="D14" s="120"/>
      <c r="E14" s="155"/>
      <c r="F14" s="154"/>
      <c r="G14" s="153"/>
      <c r="I14" s="94"/>
      <c r="J14" s="96"/>
      <c r="K14" s="152"/>
      <c r="L14" s="95"/>
      <c r="M14" s="151"/>
    </row>
    <row r="15" spans="1:15" s="85" customFormat="1" ht="22.5" customHeight="1">
      <c r="A15" s="246" t="s">
        <v>85</v>
      </c>
      <c r="B15" s="265"/>
      <c r="C15" s="150">
        <v>0</v>
      </c>
      <c r="D15" s="92"/>
      <c r="E15" s="246" t="s">
        <v>84</v>
      </c>
      <c r="F15" s="247"/>
      <c r="G15" s="149">
        <f>IF(OR(C15=0,C15="0,00"),0,C7/C15)</f>
        <v>0</v>
      </c>
      <c r="H15" s="148"/>
      <c r="I15" s="248" t="s">
        <v>83</v>
      </c>
      <c r="J15" s="249"/>
      <c r="L15" s="147" t="str">
        <f>IF(G15&lt;=0.9,"SI","NO")</f>
        <v>SI</v>
      </c>
      <c r="M15" s="146"/>
      <c r="N15" s="244" t="s">
        <v>82</v>
      </c>
      <c r="O15" s="245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5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67" t="s">
        <v>81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15">
      <c r="A19" s="268" t="s">
        <v>80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5">
      <c r="A20" s="266" t="s">
        <v>79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5">
      <c r="A21" s="144" t="s">
        <v>78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>
      <c r="A22" s="266" t="s">
        <v>77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5">
      <c r="A23" s="266" t="s">
        <v>76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5">
      <c r="A24" s="266" t="s">
        <v>75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5">
      <c r="A25" s="266" t="s">
        <v>74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5">
      <c r="A26" s="143" t="s">
        <v>73</v>
      </c>
      <c r="B26" s="140"/>
      <c r="C26" s="142"/>
      <c r="D26" s="142"/>
      <c r="E26" s="142"/>
      <c r="F26" s="142"/>
      <c r="G26" s="140"/>
      <c r="H26" s="140"/>
      <c r="I26" s="140"/>
      <c r="J26" s="140"/>
      <c r="K26" s="141"/>
      <c r="L26" s="141"/>
      <c r="M26" s="140"/>
    </row>
    <row r="27" ht="15">
      <c r="A27" s="139" t="s">
        <v>72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61" t="s">
        <v>69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56" t="s">
        <v>70</v>
      </c>
      <c r="B5" s="269"/>
      <c r="C5" s="269"/>
      <c r="D5" s="269"/>
      <c r="E5" s="269"/>
      <c r="F5" s="270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56" t="s">
        <v>71</v>
      </c>
      <c r="B6" s="269"/>
      <c r="C6" s="269"/>
      <c r="D6" s="269"/>
      <c r="E6" s="269"/>
      <c r="F6" s="269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19" t="s">
        <v>14</v>
      </c>
      <c r="B8" s="229"/>
      <c r="C8" s="230"/>
      <c r="D8" s="219" t="s">
        <v>15</v>
      </c>
      <c r="E8" s="229"/>
      <c r="F8" s="229"/>
      <c r="G8" s="229"/>
      <c r="H8" s="229"/>
      <c r="I8" s="229"/>
      <c r="J8" s="229"/>
      <c r="K8" s="230"/>
      <c r="L8" s="219" t="s">
        <v>16</v>
      </c>
      <c r="M8" s="229"/>
      <c r="N8" s="230"/>
      <c r="O8" s="219" t="s">
        <v>1</v>
      </c>
      <c r="P8" s="229"/>
      <c r="Q8" s="229"/>
      <c r="R8" s="219" t="s">
        <v>17</v>
      </c>
      <c r="S8" s="230"/>
      <c r="T8" s="219" t="s">
        <v>18</v>
      </c>
      <c r="U8" s="229"/>
      <c r="V8" s="229"/>
      <c r="W8" s="230"/>
      <c r="X8" s="219" t="s">
        <v>19</v>
      </c>
      <c r="Y8" s="229"/>
      <c r="Z8" s="229"/>
      <c r="AA8" s="98" t="s">
        <v>47</v>
      </c>
      <c r="AB8" s="98" t="s">
        <v>68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63</v>
      </c>
      <c r="H9" s="101" t="s">
        <v>64</v>
      </c>
      <c r="I9" s="127" t="s">
        <v>65</v>
      </c>
      <c r="J9" s="126" t="s">
        <v>66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67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38"/>
    </row>
    <row r="2" s="92" customFormat="1" ht="15" customHeight="1"/>
    <row r="3" spans="1:17" s="85" customFormat="1" ht="22.5" customHeight="1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7"/>
      <c r="K3" s="287"/>
      <c r="L3" s="287"/>
      <c r="M3" s="287"/>
      <c r="N3" s="287"/>
      <c r="O3" s="287"/>
      <c r="P3" s="287"/>
      <c r="Q3" s="137"/>
    </row>
    <row r="4" spans="1:17" s="85" customFormat="1" ht="1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137"/>
    </row>
    <row r="5" spans="1:17" s="85" customFormat="1" ht="22.5" customHeight="1">
      <c r="A5" s="273" t="s">
        <v>108</v>
      </c>
      <c r="B5" s="273"/>
      <c r="C5" s="273"/>
      <c r="D5" s="273"/>
      <c r="E5" s="273"/>
      <c r="F5" s="273"/>
      <c r="G5" s="273"/>
      <c r="H5" s="273"/>
      <c r="I5" s="274"/>
      <c r="J5" s="192" t="s">
        <v>107</v>
      </c>
      <c r="K5" s="136"/>
      <c r="L5" s="136"/>
      <c r="M5" s="136"/>
      <c r="N5" s="136"/>
      <c r="O5" s="136"/>
      <c r="P5" s="191"/>
      <c r="Q5" s="137"/>
    </row>
    <row r="6" spans="3:16" s="85" customFormat="1" ht="22.5" customHeight="1">
      <c r="C6" s="281" t="s">
        <v>94</v>
      </c>
      <c r="D6" s="282"/>
      <c r="E6" s="282"/>
      <c r="F6" s="282"/>
      <c r="G6" s="283"/>
      <c r="H6" s="185">
        <v>0</v>
      </c>
      <c r="I6" s="189"/>
      <c r="J6" s="279" t="s">
        <v>94</v>
      </c>
      <c r="K6" s="279"/>
      <c r="L6" s="279"/>
      <c r="M6" s="279"/>
      <c r="N6" s="280"/>
      <c r="O6" s="190">
        <v>0</v>
      </c>
      <c r="P6" s="189"/>
    </row>
    <row r="7" spans="3:16" s="85" customFormat="1" ht="22.5" customHeight="1">
      <c r="C7" s="281" t="s">
        <v>92</v>
      </c>
      <c r="D7" s="282"/>
      <c r="E7" s="282"/>
      <c r="F7" s="282"/>
      <c r="G7" s="186"/>
      <c r="H7" s="185">
        <v>0</v>
      </c>
      <c r="I7" s="187"/>
      <c r="J7" s="277" t="s">
        <v>92</v>
      </c>
      <c r="K7" s="277"/>
      <c r="L7" s="277"/>
      <c r="M7" s="277"/>
      <c r="N7" s="278"/>
      <c r="O7" s="188">
        <v>0</v>
      </c>
      <c r="P7" s="187"/>
    </row>
    <row r="8" spans="3:16" s="85" customFormat="1" ht="22.5" customHeight="1">
      <c r="C8" s="281" t="s">
        <v>91</v>
      </c>
      <c r="D8" s="282"/>
      <c r="E8" s="282"/>
      <c r="F8" s="282"/>
      <c r="G8" s="186"/>
      <c r="H8" s="185">
        <f>H6-H7</f>
        <v>0</v>
      </c>
      <c r="I8" s="183"/>
      <c r="J8" s="275" t="s">
        <v>91</v>
      </c>
      <c r="K8" s="275"/>
      <c r="L8" s="275"/>
      <c r="M8" s="275"/>
      <c r="N8" s="276"/>
      <c r="O8" s="184">
        <v>0</v>
      </c>
      <c r="P8" s="183"/>
    </row>
    <row r="9" spans="3:16" s="85" customFormat="1" ht="15">
      <c r="C9" s="182"/>
      <c r="D9" s="182"/>
      <c r="E9" s="182"/>
      <c r="F9" s="182"/>
      <c r="G9" s="181"/>
      <c r="H9" s="180"/>
      <c r="I9" s="153"/>
      <c r="J9" s="156"/>
      <c r="K9" s="156"/>
      <c r="L9" s="156"/>
      <c r="M9" s="156"/>
      <c r="N9" s="156"/>
      <c r="O9" s="179"/>
      <c r="P9" s="178"/>
    </row>
    <row r="10" spans="1:16" s="85" customFormat="1" ht="16.5" customHeight="1">
      <c r="A10" s="288" t="s">
        <v>106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1:16" s="85" customFormat="1" ht="22.5" customHeight="1">
      <c r="A11" s="219" t="s">
        <v>14</v>
      </c>
      <c r="B11" s="230"/>
      <c r="C11" s="219" t="s">
        <v>15</v>
      </c>
      <c r="D11" s="229"/>
      <c r="E11" s="229"/>
      <c r="F11" s="229"/>
      <c r="G11" s="229"/>
      <c r="H11" s="229"/>
      <c r="I11" s="230"/>
      <c r="J11" s="219" t="s">
        <v>1</v>
      </c>
      <c r="K11" s="230"/>
      <c r="L11" s="135"/>
      <c r="M11" s="219" t="s">
        <v>61</v>
      </c>
      <c r="N11" s="229"/>
      <c r="O11" s="229"/>
      <c r="P11" s="230"/>
    </row>
    <row r="12" spans="1:16" ht="36" customHeight="1">
      <c r="A12" s="99" t="s">
        <v>21</v>
      </c>
      <c r="B12" s="177" t="s">
        <v>105</v>
      </c>
      <c r="C12" s="99" t="s">
        <v>24</v>
      </c>
      <c r="D12" s="100" t="s">
        <v>25</v>
      </c>
      <c r="E12" s="176" t="s">
        <v>104</v>
      </c>
      <c r="F12" s="99" t="s">
        <v>26</v>
      </c>
      <c r="G12" s="99" t="s">
        <v>28</v>
      </c>
      <c r="H12" s="126" t="s">
        <v>63</v>
      </c>
      <c r="I12" s="101" t="s">
        <v>64</v>
      </c>
      <c r="J12" s="99" t="s">
        <v>30</v>
      </c>
      <c r="K12" s="99" t="s">
        <v>31</v>
      </c>
      <c r="L12" s="121" t="s">
        <v>103</v>
      </c>
      <c r="M12" s="119" t="s">
        <v>63</v>
      </c>
      <c r="N12" s="119" t="s">
        <v>102</v>
      </c>
      <c r="O12" s="119" t="s">
        <v>101</v>
      </c>
      <c r="P12" s="119" t="s">
        <v>62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5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2021-07-22T15:50:14Z</dcterms:modified>
  <cp:category/>
  <cp:version/>
  <cp:contentType/>
  <cp:contentStatus/>
</cp:coreProperties>
</file>