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IndicatoreRiduzioneDebitoCR" sheetId="5" state="hidden" r:id="rId5"/>
    <sheet name="Debiti" sheetId="6" state="hidden" r:id="rId6"/>
    <sheet name="ElencoFatture" sheetId="7" state="hidden" r:id="rId7"/>
  </sheets>
  <definedNames>
    <definedName name="_xlnm.Print_Area" localSheetId="5">'Debiti'!$A$1:$AB$69</definedName>
    <definedName name="_xlnm.Print_Area" localSheetId="6">'ElencoFatture'!$C$1:$P$72</definedName>
    <definedName name="_xlnm.Print_Area" localSheetId="3">'FattureTempi'!$A$1:$AI$175</definedName>
    <definedName name="_xlnm.Print_Area" localSheetId="4">'IndicatoreRiduzioneDebitoCR'!$A$1:$M$16</definedName>
  </definedNames>
  <calcPr fullCalcOnLoad="1"/>
</workbook>
</file>

<file path=xl/sharedStrings.xml><?xml version="1.0" encoding="utf-8"?>
<sst xmlns="http://schemas.openxmlformats.org/spreadsheetml/2006/main" count="1920" uniqueCount="487">
  <si>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</si>
  <si>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</si>
  <si>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</si>
  <si>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</si>
  <si>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</si>
  <si>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</si>
  <si>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</si>
  <si>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</si>
  <si>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</si>
  <si>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</si>
  <si>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</si>
  <si>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</si>
  <si>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</si>
  <si>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</si>
  <si>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</si>
  <si>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</si>
  <si>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</si>
  <si>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</si>
  <si>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</si>
  <si>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</si>
  <si>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</si>
  <si>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</si>
  <si>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</si>
  <si>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</si>
  <si>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</si>
  <si>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</si>
  <si>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</si>
  <si>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</si>
  <si>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</si>
  <si>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</si>
  <si>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</si>
  <si>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</si>
  <si>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</si>
  <si>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</si>
  <si>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</si>
  <si>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</si>
  <si>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</si>
  <si>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</si>
  <si>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</si>
  <si>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</si>
  <si>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</si>
  <si>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</si>
  <si>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</si>
  <si>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</si>
  <si>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</si>
  <si>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</si>
  <si>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</si>
  <si>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</si>
  <si>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</si>
  <si>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</si>
  <si>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</si>
  <si>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</si>
  <si>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</si>
  <si>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</si>
  <si>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</si>
  <si>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</si>
  <si>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</si>
  <si>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</si>
  <si>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</si>
  <si>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</si>
  <si>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</si>
  <si>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</si>
  <si>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</si>
  <si>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</si>
  <si>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</si>
  <si>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</si>
  <si>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</si>
  <si>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</si>
  <si>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</si>
  <si>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</si>
  <si>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</si>
  <si>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</si>
  <si>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</si>
  <si>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</si>
  <si>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</si>
  <si>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</si>
  <si>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</si>
  <si>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</si>
  <si>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</si>
  <si>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</si>
  <si>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</si>
  <si>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</si>
  <si>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</si>
  <si>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</si>
  <si>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</si>
  <si>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</si>
  <si>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</si>
  <si>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</si>
  <si>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</si>
  <si>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</si>
  <si>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</si>
  <si>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</si>
  <si>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</si>
  <si>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</si>
  <si>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</si>
  <si>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</si>
  <si>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</si>
  <si>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</si>
  <si>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</si>
  <si>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</si>
  <si>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</si>
  <si>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</si>
  <si>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</si>
  <si>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</si>
  <si>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</si>
  <si>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</si>
  <si>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</si>
  <si>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</si>
  <si>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</si>
  <si>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</si>
  <si>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</si>
  <si>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Turri</t>
  </si>
  <si>
    <t>Tempestività dei Pagamenti - Elenco Fatture Pagate - Periodo 01/01/2021 - 31/03/2021</t>
  </si>
  <si>
    <t>14/01/2021</t>
  </si>
  <si>
    <t>327/PA</t>
  </si>
  <si>
    <t>31/12/2020</t>
  </si>
  <si>
    <t>SERVIZIO DI GESTIONE DEL CANTIERE OCCUPAZIONE ANNUALITA' 2020. Approvazione del verbale di gara, della proposta di aggiudicazione e aggiudicazione efficace della gara alla cooperativa MULTISERVIZI G.A.L. C.I.G. n°  Z0F2E0A38F</t>
  </si>
  <si>
    <t>SI</t>
  </si>
  <si>
    <t>Z0F2E0A38F</t>
  </si>
  <si>
    <t>04/01/2021</t>
  </si>
  <si>
    <t>Cooperativa Multiservizi G.A.L.</t>
  </si>
  <si>
    <t>03525710921</t>
  </si>
  <si>
    <t/>
  </si>
  <si>
    <t>UFFICIO TECNICO</t>
  </si>
  <si>
    <t>03/02/2021</t>
  </si>
  <si>
    <t>NO</t>
  </si>
  <si>
    <t>334/PA</t>
  </si>
  <si>
    <t>11/01/2021</t>
  </si>
  <si>
    <t>10/02/2021</t>
  </si>
  <si>
    <t>16/01/2021</t>
  </si>
  <si>
    <t>PJ03394953</t>
  </si>
  <si>
    <t>Fornitura di carburanti per autotrazione mediante fuel card. Affidamento tramite adesione Accordo Quadro CONSIP alla Ditta KUWAIT PETROLEUM ITALIA S.P.A.                   CIG: ZC708D27DE</t>
  </si>
  <si>
    <t>ZC708D27DE</t>
  </si>
  <si>
    <t>05/01/2021</t>
  </si>
  <si>
    <t>KUWAIT PETROLEUM ITALIA SPA</t>
  </si>
  <si>
    <t>00891951006</t>
  </si>
  <si>
    <t>00435970587</t>
  </si>
  <si>
    <t>04/02/2021</t>
  </si>
  <si>
    <t>A20020201000049899</t>
  </si>
  <si>
    <t>Fornitura mediante contratto di noleggio di fotocopiatore multifunzione Affidamento servizio tramite convenzione CONSIP alla Ditta Olivetti CIG (Z2B2C5EA88)</t>
  </si>
  <si>
    <t>Z2B2C5EA88</t>
  </si>
  <si>
    <t>OLIVETTI SPA</t>
  </si>
  <si>
    <t>02298700010</t>
  </si>
  <si>
    <t>2020-SFPA-0000005</t>
  </si>
  <si>
    <t>05/11/2020</t>
  </si>
  <si>
    <t>FATTURA PA</t>
  </si>
  <si>
    <t>Z1F2DED23A</t>
  </si>
  <si>
    <t>MELONI  FORNITURE DI MELONI ALESSANDRO</t>
  </si>
  <si>
    <t>02704340922</t>
  </si>
  <si>
    <t>05/12/2020</t>
  </si>
  <si>
    <t>10</t>
  </si>
  <si>
    <t>Supporto al RUP Ufficio Tecnico</t>
  </si>
  <si>
    <t>Z9F2FA136D</t>
  </si>
  <si>
    <t>ANARDU ROBERTO</t>
  </si>
  <si>
    <t>03036650921</t>
  </si>
  <si>
    <t>NRDRRT83S04B354X</t>
  </si>
  <si>
    <t>9</t>
  </si>
  <si>
    <t>Z0C2CCC800</t>
  </si>
  <si>
    <t>28/01/2021</t>
  </si>
  <si>
    <t>004100257761</t>
  </si>
  <si>
    <t>08/01/2021</t>
  </si>
  <si>
    <t>Descrizione Contratto CONSIPEE17_7_VAR</t>
  </si>
  <si>
    <t>Enel Energia SpA</t>
  </si>
  <si>
    <t>06655971007</t>
  </si>
  <si>
    <t>29/01/2021</t>
  </si>
  <si>
    <t>004100257760</t>
  </si>
  <si>
    <t>004100257759</t>
  </si>
  <si>
    <t>Z4D2BB7827</t>
  </si>
  <si>
    <t>004100257758</t>
  </si>
  <si>
    <t>004100257757</t>
  </si>
  <si>
    <t>004100257756</t>
  </si>
  <si>
    <t>004100257755</t>
  </si>
  <si>
    <t>004100257754</t>
  </si>
  <si>
    <t>004100257753</t>
  </si>
  <si>
    <t>004100257752</t>
  </si>
  <si>
    <t>004100257751</t>
  </si>
  <si>
    <t>004100257750</t>
  </si>
  <si>
    <t>178/2020</t>
  </si>
  <si>
    <t>26/12/2020</t>
  </si>
  <si>
    <t>Z9A285F244</t>
  </si>
  <si>
    <t>28/12/2020</t>
  </si>
  <si>
    <t>GEOM.FRANCESCO NAPOLI</t>
  </si>
  <si>
    <t>00716830955</t>
  </si>
  <si>
    <t>NPLFNC75A07G113Q</t>
  </si>
  <si>
    <t>27/01/2021</t>
  </si>
  <si>
    <t>02/PA</t>
  </si>
  <si>
    <t>18/01/2021</t>
  </si>
  <si>
    <t>Lavori di efficientamento energetico dell'edificio adibito a scuola dell'infanzia (Finanziamento ai sensi dell'art. 1, commi 29-37 della legge 27 dicembre 2019, n. 160, legge di bilancio 2020).Approvazione del verbale di gara, della proposta di aggiudicaz</t>
  </si>
  <si>
    <t>84322321FA</t>
  </si>
  <si>
    <t>19/01/2021</t>
  </si>
  <si>
    <t>TECNO IMPIANTI DI CASULA PIETRO PAOLO</t>
  </si>
  <si>
    <t>00652150954</t>
  </si>
  <si>
    <t>21/01/2021</t>
  </si>
  <si>
    <t>12/02/2021</t>
  </si>
  <si>
    <t>18/02/2021</t>
  </si>
  <si>
    <t>09/02/2021</t>
  </si>
  <si>
    <t>2/12</t>
  </si>
  <si>
    <t>20/01/2021</t>
  </si>
  <si>
    <t>Integrazione retta cittadino inserito in struttura residenziale integrata per anziani ott-dic. 2020</t>
  </si>
  <si>
    <t>Z7A2F6E869</t>
  </si>
  <si>
    <t>IRIS SOC. COOP SOCIALE  ARL</t>
  </si>
  <si>
    <t>02504530920</t>
  </si>
  <si>
    <t>SERVIZI SOCIALI</t>
  </si>
  <si>
    <t>20/02/2021</t>
  </si>
  <si>
    <t>1</t>
  </si>
  <si>
    <t>17/01/2021</t>
  </si>
  <si>
    <t>EMERGENZA EPIDEMIOLOGICA DA COVID-19. BUONI SPESA DI CUI ALL'OCDPCN N. 658 DEL 29.03.2020. IMPEGNO DI SPESA.</t>
  </si>
  <si>
    <t>Montis Elias Rodrigo</t>
  </si>
  <si>
    <t>02651020923</t>
  </si>
  <si>
    <t>MNTLRD80P25Z603V</t>
  </si>
  <si>
    <t>17/02/2021</t>
  </si>
  <si>
    <t>RIMBORSO BUONI SPESA ALIMENTARE EMERGENZA COVID-19</t>
  </si>
  <si>
    <t>26/01/2021</t>
  </si>
  <si>
    <t>SA BUTTEGA DI PILLONI EMANUELA</t>
  </si>
  <si>
    <t>03750660924</t>
  </si>
  <si>
    <t>25/02/2021</t>
  </si>
  <si>
    <t>11/001</t>
  </si>
  <si>
    <t>29/12/2020</t>
  </si>
  <si>
    <t>MELIS ROBERTO</t>
  </si>
  <si>
    <t>01892520923</t>
  </si>
  <si>
    <t>MLSRRT66B20L463M</t>
  </si>
  <si>
    <t>FATTPA 42_20</t>
  </si>
  <si>
    <t>15/12/2020</t>
  </si>
  <si>
    <t>Fornitura libri di testo per gli alunni della Scuola Primaria per l'A.S. 2020/2021.  I</t>
  </si>
  <si>
    <t>Z8E2FB5B39</t>
  </si>
  <si>
    <t>16/12/2020</t>
  </si>
  <si>
    <t>SETZU ALESSANDRA</t>
  </si>
  <si>
    <t>02598790927</t>
  </si>
  <si>
    <t>STZLSN75L41B354M</t>
  </si>
  <si>
    <t>15/01/2021</t>
  </si>
  <si>
    <t>FATTPA 5_21</t>
  </si>
  <si>
    <t>24/01/2021</t>
  </si>
  <si>
    <t>Servizio pulizie Municipio e Biblioteca. Affidamento diretto ai sensi dell'art. 36, comma 2, lett. a) del D.Lgs. 50/2016 alla ditta Servizi Ecologici 2000 Società Cooperativa di Baressa (OR). CIG: [ZF62D845BA]  Impegno di spesa</t>
  </si>
  <si>
    <t>ZF62D845BA</t>
  </si>
  <si>
    <t>25/01/2021</t>
  </si>
  <si>
    <t>SERVIZI ECOLOGICI 2000 SOC. COOP.</t>
  </si>
  <si>
    <t>00650350952</t>
  </si>
  <si>
    <t>24/02/2021</t>
  </si>
  <si>
    <t>27/PA</t>
  </si>
  <si>
    <t>02/02/2021</t>
  </si>
  <si>
    <t>Servizio Assistenza Eductiva Scolastica Specialistica -  OTTOBRE/NOVEMBRE/DICEMBRE 2020</t>
  </si>
  <si>
    <t>Z132EB0A9C</t>
  </si>
  <si>
    <t>COOP. SOCIALE ADEST ONLUS</t>
  </si>
  <si>
    <t>01795770922</t>
  </si>
  <si>
    <t>05/03/2021</t>
  </si>
  <si>
    <t>01/PA</t>
  </si>
  <si>
    <t>5</t>
  </si>
  <si>
    <t>05/02/2021</t>
  </si>
  <si>
    <t>Lavori di manutenzione straordinaria del cimitero comunale</t>
  </si>
  <si>
    <t>801198425B</t>
  </si>
  <si>
    <t>08/02/2021</t>
  </si>
  <si>
    <t>Petrarca srl</t>
  </si>
  <si>
    <t>05531190873</t>
  </si>
  <si>
    <t>10/03/2021</t>
  </si>
  <si>
    <t>004107461115</t>
  </si>
  <si>
    <t>11/02/2021</t>
  </si>
  <si>
    <t>07/03/2021</t>
  </si>
  <si>
    <t>004107461114</t>
  </si>
  <si>
    <t>004107461113</t>
  </si>
  <si>
    <t>004107461112</t>
  </si>
  <si>
    <t>004107461111</t>
  </si>
  <si>
    <t>004107461110</t>
  </si>
  <si>
    <t>004107461109</t>
  </si>
  <si>
    <t>004107461108</t>
  </si>
  <si>
    <t>004107461107</t>
  </si>
  <si>
    <t>004107461106</t>
  </si>
  <si>
    <t>004107461105</t>
  </si>
  <si>
    <t>PJ03508025</t>
  </si>
  <si>
    <t>31/01/2021</t>
  </si>
  <si>
    <t>28/PA</t>
  </si>
  <si>
    <t>07/02/2021</t>
  </si>
  <si>
    <t>Determina</t>
  </si>
  <si>
    <t>Z1F2FBF893</t>
  </si>
  <si>
    <t>CAULI CARLO EREDI DI CAULI PIER FRANCESCO</t>
  </si>
  <si>
    <t>01039460959</t>
  </si>
  <si>
    <t>CLAPFR72H14H856Y</t>
  </si>
  <si>
    <t>2PA</t>
  </si>
  <si>
    <t>Servizio biennale di manutenzione ordinaria pulizia caditoie raccolta acque piovane.  Affidamento alla Ditta Sarda SpurgoCIG  Z5729C3C2F</t>
  </si>
  <si>
    <t>Z5729C3C2F</t>
  </si>
  <si>
    <t>SARDA SPURGO SRL</t>
  </si>
  <si>
    <t>01222610956</t>
  </si>
  <si>
    <t>06/03/2021</t>
  </si>
  <si>
    <t>7303</t>
  </si>
  <si>
    <t>Servizio di manutenzione ordinaria estintori</t>
  </si>
  <si>
    <t>ZE72FD8E78</t>
  </si>
  <si>
    <t>I.S.M.A. DI MELIS S.R.L.</t>
  </si>
  <si>
    <t>01039960958</t>
  </si>
  <si>
    <t>14/02/2021</t>
  </si>
  <si>
    <t>0140-000001</t>
  </si>
  <si>
    <t>Fornitura asciugatrice per locali comunità alloggio per anziani.</t>
  </si>
  <si>
    <t>Z212FF23F6</t>
  </si>
  <si>
    <t>LAMP SARDA SNC DEI F.LLI PILLONI</t>
  </si>
  <si>
    <t>00537640955</t>
  </si>
  <si>
    <t>13/03/2021</t>
  </si>
  <si>
    <t>12/FE</t>
  </si>
  <si>
    <t>Determina RST N.181 del 17/12/2020</t>
  </si>
  <si>
    <t>ZA02FD8EF1</t>
  </si>
  <si>
    <t>Cera Giuseppe</t>
  </si>
  <si>
    <t>03421490925</t>
  </si>
  <si>
    <t>CREGPP72C03L463P</t>
  </si>
  <si>
    <t>28/02/2021</t>
  </si>
  <si>
    <t>11/FE</t>
  </si>
  <si>
    <t>Determina RST  N.140del 02/12/2019</t>
  </si>
  <si>
    <t>ZC52AEDD6B</t>
  </si>
  <si>
    <t>FATTPA 29_21</t>
  </si>
  <si>
    <t>01/02/2021</t>
  </si>
  <si>
    <t>SERVIZIO DI MANUTENZIONE ORDINARIA TRIENNALE DELLE AREE COMUNALI ADIBITE A VERDE PUBBLICO  Aggiudicazione definitiva e affidamento alla Ditta Servizi Ecologici 2000 Soc. Coop. CIG. ZF927D42AD</t>
  </si>
  <si>
    <t>ZF927D42AD</t>
  </si>
  <si>
    <t>04/03/2021</t>
  </si>
  <si>
    <t>FATTPA 6_21</t>
  </si>
  <si>
    <t>004107461116</t>
  </si>
  <si>
    <t>10/PA</t>
  </si>
  <si>
    <t>22/PA</t>
  </si>
  <si>
    <t>11/03/2021</t>
  </si>
  <si>
    <t>16/02/2021</t>
  </si>
  <si>
    <t>12/A</t>
  </si>
  <si>
    <t>Attivazione Piattaforma Trasparenza Rifiuti ARERA - CIG ZC22EF8EB0</t>
  </si>
  <si>
    <t>ZC22EF8EB0</t>
  </si>
  <si>
    <t>BiddaWeb Soluzioni Informatiche di Christian Sebis</t>
  </si>
  <si>
    <t>01148590951</t>
  </si>
  <si>
    <t>SBSCRS76L06H856L</t>
  </si>
  <si>
    <t>UFFICIO FINANZIARIO</t>
  </si>
  <si>
    <t>13/02/2021</t>
  </si>
  <si>
    <t>FATTPA 74_20</t>
  </si>
  <si>
    <t>22/12/2020</t>
  </si>
  <si>
    <t>Fornitura di strumentazione elettronica per efficientamento informatico Determina a contrarre e affidamento</t>
  </si>
  <si>
    <t>Z522F838B7</t>
  </si>
  <si>
    <t>23/12/2020</t>
  </si>
  <si>
    <t>MARMILLA.NET DI MASSIMILIANO COCCO</t>
  </si>
  <si>
    <t>00723370953</t>
  </si>
  <si>
    <t>CCCMSM67M21B354I</t>
  </si>
  <si>
    <t>22/01/2021</t>
  </si>
  <si>
    <t>327/2020</t>
  </si>
  <si>
    <t>30/12/2020</t>
  </si>
  <si>
    <t>Impegno di spesa per servizi e acquisti di materiale duraturo e di consumo per uffici, mezzi meccanici, strade, verde pubblico ed edifici comunali.</t>
  </si>
  <si>
    <t>ZONCA ANDREA</t>
  </si>
  <si>
    <t>02546340924</t>
  </si>
  <si>
    <t>ZNCNDR81S27B354V</t>
  </si>
  <si>
    <t>19/02/2021</t>
  </si>
  <si>
    <t>2/PA</t>
  </si>
  <si>
    <t>Attività culturali 2020 - Invito alla lettura "3 SERE 3 PIAZZE". Affidamento diretto ai sensi dell'art. 36, comma 2, lett. a) del D.Lgs. 50/2016. Impegno di spesa.</t>
  </si>
  <si>
    <t>Z472E74A0A</t>
  </si>
  <si>
    <t>GRUSSU SIMONE</t>
  </si>
  <si>
    <t>01232560951</t>
  </si>
  <si>
    <t>V/3</t>
  </si>
  <si>
    <t>ZED2F214A4</t>
  </si>
  <si>
    <t>Khelu S.r.l.</t>
  </si>
  <si>
    <t>03599110925</t>
  </si>
  <si>
    <t>14/03/2021</t>
  </si>
  <si>
    <t>1/PA</t>
  </si>
  <si>
    <t>*</t>
  </si>
  <si>
    <t>23/02/2021</t>
  </si>
  <si>
    <t>12/01/2021</t>
  </si>
  <si>
    <t>Incarico professionale per la progettazione definitiva-esecutiva, direzione e contabilità dei lavori, per l'efficientamento energetico dell'edificio adibito a scuola dell'infanzia. (Finanziamento ai sensi dell'art. 1, commi 29-37 della legge 27 dicembre 2</t>
  </si>
  <si>
    <t>ZCE2D8D3E6</t>
  </si>
  <si>
    <t>VACCA MARCELLO</t>
  </si>
  <si>
    <t>01124150952</t>
  </si>
  <si>
    <t>VCCMCL79L17F050B</t>
  </si>
  <si>
    <t>FATTPA 28_21</t>
  </si>
  <si>
    <t>8R00207237</t>
  </si>
  <si>
    <t>12/12/2020</t>
  </si>
  <si>
    <t>1BIM 2021</t>
  </si>
  <si>
    <t>Z151348184</t>
  </si>
  <si>
    <t>18/12/2020</t>
  </si>
  <si>
    <t>TELECOM ITALIA S.P.A. -</t>
  </si>
  <si>
    <t>00488410010</t>
  </si>
  <si>
    <t>8R00207815</t>
  </si>
  <si>
    <t>23/PA</t>
  </si>
  <si>
    <t>Fornitura consumabili per la Biblioteca Comunale.</t>
  </si>
  <si>
    <t>ZE92F97101</t>
  </si>
  <si>
    <t>ECOTEK DI STERI SIMONE</t>
  </si>
  <si>
    <t>01163480955</t>
  </si>
  <si>
    <t>25/03/2021</t>
  </si>
  <si>
    <t>02/03/2021</t>
  </si>
  <si>
    <t>AN02470606</t>
  </si>
  <si>
    <t>scissione pagamenti</t>
  </si>
  <si>
    <t>ZC32DA2819</t>
  </si>
  <si>
    <t>15/02/2021</t>
  </si>
  <si>
    <t>VODAFONE ITALIA S.p.A.</t>
  </si>
  <si>
    <t>08539010010</t>
  </si>
  <si>
    <t>93026890017</t>
  </si>
  <si>
    <t>17/03/2021</t>
  </si>
  <si>
    <t>26/02/2021</t>
  </si>
  <si>
    <t>Progettazione, direzione lavori e coordinamento sicurezza dei lavori di Realizzazione impianto di videosorveglianza del centro abitato.  POR FESR 2014-2020 - Obiettivo Tematico 2 - Azione 2.2.2 - Intervento "Rete per la Sicurezza del Cittadino e del Terri</t>
  </si>
  <si>
    <t>ZEC2F011A0</t>
  </si>
  <si>
    <t>01/03/2021</t>
  </si>
  <si>
    <t>Pisanu Carlo</t>
  </si>
  <si>
    <t>01065130955</t>
  </si>
  <si>
    <t>PSNCRL73T05B354B</t>
  </si>
  <si>
    <t>31/03/2021</t>
  </si>
  <si>
    <t>36/PA</t>
  </si>
  <si>
    <t>Servizio di gestione del CANTIERE OCCUPAZIONE ANNUALITA' 2020 - mese di Gennaio 2021</t>
  </si>
  <si>
    <t>28/03/2021</t>
  </si>
  <si>
    <t>PJ03624130</t>
  </si>
  <si>
    <t>03/03/2021</t>
  </si>
  <si>
    <t>02/04/2021</t>
  </si>
  <si>
    <t>96</t>
  </si>
  <si>
    <t>INTERVENTI DI EFFICIENTAMENTO ENERGETICO SUGLI EDIFICI ADIBITI A SCUOLA DELLINFANZIA E CASA ANZIANI</t>
  </si>
  <si>
    <t>8513230BA1</t>
  </si>
  <si>
    <t>IMPRESA PRINZIS ANTONELLO</t>
  </si>
  <si>
    <t>01782250920</t>
  </si>
  <si>
    <t>FPA 1/21</t>
  </si>
  <si>
    <t>Progettazione definitiva, esecutiva, direzione lavori, contabilità, coordinamento della sicurezza e certificato di regolare esecuzione per "Interventi di efficientamento energetico sugli edifici adibiti a scuola dell'infanzia [Ex.Imp. 2020/345] (Somma Imp</t>
  </si>
  <si>
    <t>Z3E2EE6A3A</t>
  </si>
  <si>
    <t>FATTERI EMANUELA</t>
  </si>
  <si>
    <t>01245140957</t>
  </si>
  <si>
    <t>5/PA</t>
  </si>
  <si>
    <t>DETERMINA N. 26 DEL 25/02/2021</t>
  </si>
  <si>
    <t>Z3E30C83BB</t>
  </si>
  <si>
    <t>AUTOFFICINA ORRU'</t>
  </si>
  <si>
    <t>01996710925</t>
  </si>
  <si>
    <t>09/03/2021</t>
  </si>
  <si>
    <t>65/D</t>
  </si>
  <si>
    <t>SERVIZIO INVIO SMS - AFFIDAMENTO SERVIZIO</t>
  </si>
  <si>
    <t>Z8C2B73825</t>
  </si>
  <si>
    <t>NETFUN ITALIA SRL</t>
  </si>
  <si>
    <t>05317550654</t>
  </si>
  <si>
    <t>01/04/2021</t>
  </si>
  <si>
    <t>1015-000333-PA</t>
  </si>
  <si>
    <t>Societa appartenente al GRUPPO IVA BPER BANCA - ABI 1015.7 - Albo Banche n.5169 - Aderente al Fondo Interbancario di Tutela dei Depositi e al Fondo Nazionale di Garanzia - Gruppo bancario BPER Banca S.p.A.n.5387.6 - Societa soggetta ad attivita di direzio</t>
  </si>
  <si>
    <t>BANCO DI SARDEGNA SPA</t>
  </si>
  <si>
    <t>03830780361</t>
  </si>
  <si>
    <t>01564560900</t>
  </si>
  <si>
    <t>1015-000334-PA</t>
  </si>
  <si>
    <t>1015-000335-PA</t>
  </si>
  <si>
    <t>16/03/2021</t>
  </si>
  <si>
    <t>16-FE</t>
  </si>
  <si>
    <t>12/03/2021</t>
  </si>
  <si>
    <t>PROT.L.R. n.14/2006. FORNITURA LIBRI E DVD PER LA BIBLIOTECA COMUNALE TURRI.</t>
  </si>
  <si>
    <t>ZED2FC198C</t>
  </si>
  <si>
    <t>15/03/2021</t>
  </si>
  <si>
    <t>PAPER POINT DI COGONI STEFANO</t>
  </si>
  <si>
    <t>14/04/2021</t>
  </si>
  <si>
    <t>11-FE</t>
  </si>
  <si>
    <t>22/02/2021</t>
  </si>
  <si>
    <t>1-FE</t>
  </si>
  <si>
    <t>2/19</t>
  </si>
  <si>
    <t>Z6128E3867</t>
  </si>
  <si>
    <t>08/03/2021</t>
  </si>
  <si>
    <t>NUOVA LUNA - COOP. SOCIALE ARL</t>
  </si>
  <si>
    <t>01714150925</t>
  </si>
  <si>
    <t>07/04/2021</t>
  </si>
  <si>
    <t>2/44</t>
  </si>
  <si>
    <t>Integrazione retta cittadino inserito in struttura residenziale integrata per anziani. Impegno di spesa in favore della Coop. Soc. Iris di Villanovafranca.  CIG: [Z7A2F6E869]</t>
  </si>
  <si>
    <t>11/04/2021</t>
  </si>
  <si>
    <t>20/03/2021</t>
  </si>
  <si>
    <t>004114555269</t>
  </si>
  <si>
    <t>19/03/2021</t>
  </si>
  <si>
    <t>24/03/2021</t>
  </si>
  <si>
    <t>004114555268</t>
  </si>
  <si>
    <t>004114555267</t>
  </si>
  <si>
    <t>004114555266</t>
  </si>
  <si>
    <t>004114555265</t>
  </si>
  <si>
    <t>004114555264</t>
  </si>
  <si>
    <t>004114555263</t>
  </si>
  <si>
    <t>004114555262</t>
  </si>
  <si>
    <t>004114555261</t>
  </si>
  <si>
    <t>004114555260</t>
  </si>
  <si>
    <t>004114555259</t>
  </si>
  <si>
    <t>004114555258</t>
  </si>
  <si>
    <t>002-2021</t>
  </si>
  <si>
    <t>Attivita Culturali 2020 3 SERE 3 PIAZZE</t>
  </si>
  <si>
    <t>ISTERRE IMPRESA SOCIALE</t>
  </si>
  <si>
    <t>03549870925</t>
  </si>
  <si>
    <t>18/04/2021</t>
  </si>
  <si>
    <t>386</t>
  </si>
  <si>
    <t>HMN00631 - turri.unione@legalmail.it  Scad. 06/03/2022</t>
  </si>
  <si>
    <t>Z8930E96C5</t>
  </si>
  <si>
    <t>SHOP E-GOV SRL</t>
  </si>
  <si>
    <t>12158781000</t>
  </si>
  <si>
    <t>10/04/2021</t>
  </si>
  <si>
    <t>65/2021</t>
  </si>
  <si>
    <t xml:space="preserve">Acquisti di materiale duraturo e di consumo per uffici, strade, verde pubblico ed edifici comunali. </t>
  </si>
  <si>
    <t>Z8330A24CA</t>
  </si>
  <si>
    <t>15/04/2021</t>
  </si>
  <si>
    <t>4/PA</t>
  </si>
  <si>
    <t>Liquidazione compenso Revisore dei Conti periodo 01.01.2020-30.06.2020</t>
  </si>
  <si>
    <t>CADDEO ROBERTO</t>
  </si>
  <si>
    <t>02504430923</t>
  </si>
  <si>
    <t>CDDRRT68R03I428F</t>
  </si>
  <si>
    <t>Fornitura, installazione e riparazione di zanzariere nell'edificio comunale adibito a scuola dell'infanzia - Affidamento</t>
  </si>
  <si>
    <t>ZD62F01099</t>
  </si>
  <si>
    <t>MONTIS FABIO</t>
  </si>
  <si>
    <t>03097420925</t>
  </si>
  <si>
    <t>MNTFBA78R09B354W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</si>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</sst>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s="62" customFormat="1" ht="22.5" customHeigh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2" t="s">
        <v>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5" t="s">
        <v>55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8" t="s">
        <v>13</v>
      </c>
      <c r="AB4" s="213"/>
      <c r="AC4" s="213"/>
      <c r="AD4" s="213"/>
      <c r="AE4" s="213"/>
      <c r="AF4" s="213"/>
      <c r="AG4" s="219"/>
      <c r="AH4" s="32">
        <v>30</v>
      </c>
    </row>
    <row r="5" spans="1:34" s="15" customFormat="1" ht="22.5" customHeight="1">
      <c r="A5" s="215" t="s">
        <v>14</v>
      </c>
      <c r="B5" s="216"/>
      <c r="C5" s="217"/>
      <c r="D5" s="215" t="s">
        <v>15</v>
      </c>
      <c r="E5" s="216"/>
      <c r="F5" s="216"/>
      <c r="G5" s="216"/>
      <c r="H5" s="217"/>
      <c r="I5" s="215" t="s">
        <v>16</v>
      </c>
      <c r="J5" s="216"/>
      <c r="K5" s="217"/>
      <c r="L5" s="215" t="s">
        <v>1</v>
      </c>
      <c r="M5" s="216"/>
      <c r="N5" s="216"/>
      <c r="O5" s="215" t="s">
        <v>17</v>
      </c>
      <c r="P5" s="217"/>
      <c r="Q5" s="215" t="s">
        <v>18</v>
      </c>
      <c r="R5" s="216"/>
      <c r="S5" s="216"/>
      <c r="T5" s="217"/>
      <c r="U5" s="215" t="s">
        <v>19</v>
      </c>
      <c r="V5" s="216"/>
      <c r="W5" s="216"/>
      <c r="X5" s="58" t="s">
        <v>47</v>
      </c>
      <c r="Y5" s="215" t="s">
        <v>20</v>
      </c>
      <c r="Z5" s="217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6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09" t="s">
        <v>54</v>
      </c>
      <c r="B3" s="210"/>
      <c r="C3" s="210"/>
      <c r="D3" s="210"/>
      <c r="E3" s="210"/>
      <c r="F3" s="210"/>
      <c r="G3" s="210"/>
      <c r="H3" s="210"/>
      <c r="I3" s="210"/>
      <c r="J3" s="210"/>
      <c r="K3" s="225"/>
      <c r="L3" s="225"/>
      <c r="M3" s="225"/>
      <c r="N3" s="225"/>
      <c r="O3" s="225"/>
      <c r="P3" s="225"/>
      <c r="Q3" s="225"/>
      <c r="R3" s="226"/>
    </row>
    <row r="4" spans="1:18" ht="22.5" customHeight="1">
      <c r="A4" s="209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18" s="62" customFormat="1" ht="22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7" t="s">
        <v>13</v>
      </c>
      <c r="L5" s="228"/>
      <c r="M5" s="228"/>
      <c r="N5" s="228"/>
      <c r="O5" s="228"/>
      <c r="P5" s="228"/>
      <c r="Q5" s="22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3"/>
  <sheetViews>
    <sheetView showGridLines="0" tabSelected="1" zoomScalePageLayoutView="0" workbookViewId="0" topLeftCell="AC85">
      <selection activeCell="A1" sqref="A1:AI1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8.28125" style="102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2" customWidth="1"/>
    <col min="36" max="37" width="9.140625" style="102" customWidth="1"/>
    <col min="38" max="38" width="19.00390625" style="102" customWidth="1"/>
    <col min="39" max="16384" width="9.140625" style="102" customWidth="1"/>
  </cols>
  <sheetData>
    <row r="1" spans="1:35" s="85" customFormat="1" ht="22.5" customHeight="1">
      <c r="A1" s="236" t="s">
        <v>111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8"/>
    </row>
    <row r="2" spans="1:34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87"/>
      <c r="AC2" s="21"/>
      <c r="AD2" s="21"/>
      <c r="AE2" s="21"/>
      <c r="AF2" s="90"/>
      <c r="AG2" s="91"/>
      <c r="AH2" s="120"/>
    </row>
    <row r="3" spans="1:35" s="85" customFormat="1" ht="22.5" customHeight="1">
      <c r="A3" s="220" t="s">
        <v>112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40"/>
    </row>
    <row r="4" spans="1:35" s="85" customFormat="1" ht="15" customHeight="1">
      <c r="A4" s="93"/>
      <c r="B4" s="94"/>
      <c r="C4" s="95"/>
      <c r="D4" s="96"/>
      <c r="E4" s="95"/>
      <c r="F4" s="96"/>
      <c r="G4" s="97"/>
      <c r="H4" s="97"/>
      <c r="I4" s="125"/>
      <c r="J4" s="97"/>
      <c r="K4" s="94"/>
      <c r="L4" s="94"/>
      <c r="M4" s="94"/>
      <c r="N4" s="95"/>
      <c r="O4" s="96"/>
      <c r="P4" s="95"/>
      <c r="Q4" s="95"/>
      <c r="R4" s="94"/>
      <c r="S4" s="96"/>
      <c r="T4" s="94"/>
      <c r="U4" s="94"/>
      <c r="V4" s="94"/>
      <c r="W4" s="94"/>
      <c r="X4" s="94"/>
      <c r="Y4" s="94"/>
      <c r="Z4" s="94"/>
      <c r="AA4" s="94"/>
      <c r="AB4" s="94"/>
      <c r="AC4" s="95"/>
      <c r="AD4" s="218"/>
      <c r="AE4" s="241"/>
      <c r="AF4" s="241"/>
      <c r="AG4" s="241"/>
      <c r="AH4" s="242"/>
      <c r="AI4" s="235"/>
    </row>
    <row r="5" spans="1:35" s="85" customFormat="1" ht="22.5" customHeight="1">
      <c r="A5" s="220" t="s">
        <v>14</v>
      </c>
      <c r="B5" s="230"/>
      <c r="C5" s="231"/>
      <c r="D5" s="220" t="s">
        <v>15</v>
      </c>
      <c r="E5" s="230"/>
      <c r="F5" s="230"/>
      <c r="G5" s="230"/>
      <c r="H5" s="230"/>
      <c r="I5" s="230"/>
      <c r="J5" s="230"/>
      <c r="K5" s="231"/>
      <c r="L5" s="220" t="s">
        <v>16</v>
      </c>
      <c r="M5" s="230"/>
      <c r="N5" s="231"/>
      <c r="O5" s="220" t="s">
        <v>1</v>
      </c>
      <c r="P5" s="230"/>
      <c r="Q5" s="230"/>
      <c r="R5" s="220" t="s">
        <v>17</v>
      </c>
      <c r="S5" s="231"/>
      <c r="T5" s="220" t="s">
        <v>18</v>
      </c>
      <c r="U5" s="230"/>
      <c r="V5" s="230"/>
      <c r="W5" s="231"/>
      <c r="X5" s="220" t="s">
        <v>19</v>
      </c>
      <c r="Y5" s="230"/>
      <c r="Z5" s="230"/>
      <c r="AA5" s="98" t="s">
        <v>47</v>
      </c>
      <c r="AB5" s="220" t="s">
        <v>20</v>
      </c>
      <c r="AC5" s="231"/>
      <c r="AD5" s="220" t="s">
        <v>61</v>
      </c>
      <c r="AE5" s="234"/>
      <c r="AF5" s="234"/>
      <c r="AG5" s="234"/>
      <c r="AH5" s="234"/>
      <c r="AI5" s="235"/>
    </row>
    <row r="6" spans="1:38" ht="36" customHeight="1">
      <c r="A6" s="99" t="s">
        <v>21</v>
      </c>
      <c r="B6" s="99" t="s">
        <v>22</v>
      </c>
      <c r="C6" s="52" t="s">
        <v>23</v>
      </c>
      <c r="D6" s="99" t="s">
        <v>24</v>
      </c>
      <c r="E6" s="100" t="s">
        <v>25</v>
      </c>
      <c r="F6" s="99" t="s">
        <v>26</v>
      </c>
      <c r="G6" s="126" t="s">
        <v>63</v>
      </c>
      <c r="H6" s="101" t="s">
        <v>64</v>
      </c>
      <c r="I6" s="127" t="s">
        <v>65</v>
      </c>
      <c r="J6" s="126" t="s">
        <v>66</v>
      </c>
      <c r="K6" s="99" t="s">
        <v>28</v>
      </c>
      <c r="L6" s="99" t="s">
        <v>21</v>
      </c>
      <c r="M6" s="99" t="s">
        <v>24</v>
      </c>
      <c r="N6" s="52" t="s">
        <v>29</v>
      </c>
      <c r="O6" s="99" t="s">
        <v>30</v>
      </c>
      <c r="P6" s="100" t="s">
        <v>31</v>
      </c>
      <c r="Q6" s="100" t="s">
        <v>32</v>
      </c>
      <c r="R6" s="99" t="s">
        <v>33</v>
      </c>
      <c r="S6" s="99" t="s">
        <v>26</v>
      </c>
      <c r="T6" s="99" t="s">
        <v>33</v>
      </c>
      <c r="U6" s="99" t="s">
        <v>34</v>
      </c>
      <c r="V6" s="99" t="s">
        <v>35</v>
      </c>
      <c r="W6" s="99" t="s">
        <v>36</v>
      </c>
      <c r="X6" s="99" t="s">
        <v>21</v>
      </c>
      <c r="Y6" s="99" t="s">
        <v>24</v>
      </c>
      <c r="Z6" s="99" t="s">
        <v>37</v>
      </c>
      <c r="AA6" s="99" t="s">
        <v>25</v>
      </c>
      <c r="AB6" s="99" t="s">
        <v>24</v>
      </c>
      <c r="AC6" s="52" t="s">
        <v>38</v>
      </c>
      <c r="AD6" s="117" t="s">
        <v>56</v>
      </c>
      <c r="AE6" s="117" t="s">
        <v>57</v>
      </c>
      <c r="AF6" s="117" t="s">
        <v>59</v>
      </c>
      <c r="AG6" s="118" t="s">
        <v>58</v>
      </c>
      <c r="AH6" s="121" t="s">
        <v>60</v>
      </c>
      <c r="AI6" s="119" t="s">
        <v>62</v>
      </c>
      <c r="AJ6" s="232"/>
      <c r="AK6" s="233"/>
      <c r="AL6" s="233"/>
    </row>
    <row r="7" spans="1:34" ht="15">
      <c r="A7" s="103"/>
      <c r="B7" s="103"/>
      <c r="C7" s="104"/>
      <c r="D7" s="105"/>
      <c r="E7" s="104"/>
      <c r="F7" s="106"/>
      <c r="G7" s="107"/>
      <c r="H7" s="107"/>
      <c r="I7" s="102"/>
      <c r="J7" s="107"/>
      <c r="K7" s="103"/>
      <c r="L7" s="103"/>
      <c r="M7" s="103"/>
      <c r="N7" s="104"/>
      <c r="O7" s="106"/>
      <c r="P7" s="104"/>
      <c r="Q7" s="104"/>
      <c r="R7" s="103"/>
      <c r="S7" s="106"/>
      <c r="T7" s="103"/>
      <c r="U7" s="103"/>
      <c r="V7" s="103"/>
      <c r="W7" s="103"/>
      <c r="X7" s="108"/>
      <c r="Y7" s="108"/>
      <c r="Z7" s="108"/>
      <c r="AA7" s="109"/>
      <c r="AB7" s="103"/>
      <c r="AC7" s="104"/>
      <c r="AD7" s="104"/>
      <c r="AE7" s="104"/>
      <c r="AF7" s="110"/>
      <c r="AG7" s="111"/>
      <c r="AH7" s="107"/>
    </row>
    <row r="8" spans="1:35" ht="15">
      <c r="A8" s="103">
        <v>2021</v>
      </c>
      <c r="B8" s="103">
        <v>1</v>
      </c>
      <c r="C8" s="104" t="s">
        <v>113</v>
      </c>
      <c r="D8" s="193" t="s">
        <v>114</v>
      </c>
      <c r="E8" s="104" t="s">
        <v>115</v>
      </c>
      <c r="F8" s="106" t="s">
        <v>116</v>
      </c>
      <c r="G8" s="107">
        <v>5185.73</v>
      </c>
      <c r="H8" s="107">
        <v>935.13</v>
      </c>
      <c r="I8" s="102" t="s">
        <v>117</v>
      </c>
      <c r="J8" s="107">
        <f aca="true" t="shared" si="0" ref="J8:J39">IF(I8="SI",G8-H8,G8)</f>
        <v>4250.599999999999</v>
      </c>
      <c r="K8" s="194" t="s">
        <v>118</v>
      </c>
      <c r="L8" s="103">
        <v>2021</v>
      </c>
      <c r="M8" s="103">
        <v>1</v>
      </c>
      <c r="N8" s="104" t="s">
        <v>119</v>
      </c>
      <c r="O8" s="106" t="s">
        <v>120</v>
      </c>
      <c r="P8" s="104" t="s">
        <v>121</v>
      </c>
      <c r="Q8" s="104" t="s">
        <v>122</v>
      </c>
      <c r="R8" s="103">
        <v>2</v>
      </c>
      <c r="S8" s="106" t="s">
        <v>123</v>
      </c>
      <c r="T8" s="103">
        <v>1090603</v>
      </c>
      <c r="U8" s="103">
        <v>3660</v>
      </c>
      <c r="V8" s="103">
        <v>95</v>
      </c>
      <c r="W8" s="103">
        <v>1</v>
      </c>
      <c r="X8" s="108">
        <v>2020</v>
      </c>
      <c r="Y8" s="108">
        <v>324</v>
      </c>
      <c r="Z8" s="108">
        <v>0</v>
      </c>
      <c r="AA8" s="109" t="s">
        <v>122</v>
      </c>
      <c r="AB8" s="103">
        <v>5</v>
      </c>
      <c r="AC8" s="104" t="s">
        <v>113</v>
      </c>
      <c r="AD8" s="195" t="s">
        <v>124</v>
      </c>
      <c r="AE8" s="195" t="s">
        <v>113</v>
      </c>
      <c r="AF8" s="196">
        <f aca="true" t="shared" si="1" ref="AF8:AF39">AE8-AD8</f>
        <v>-20</v>
      </c>
      <c r="AG8" s="197">
        <f aca="true" t="shared" si="2" ref="AG8:AG39">IF(AI8="SI",0,J8)</f>
        <v>4250.599999999999</v>
      </c>
      <c r="AH8" s="198">
        <f aca="true" t="shared" si="3" ref="AH8:AH39">AG8*AF8</f>
        <v>-85011.99999999999</v>
      </c>
      <c r="AI8" s="199" t="s">
        <v>125</v>
      </c>
    </row>
    <row r="9" spans="1:35" ht="15">
      <c r="A9" s="103">
        <v>2021</v>
      </c>
      <c r="B9" s="103">
        <v>2</v>
      </c>
      <c r="C9" s="104" t="s">
        <v>113</v>
      </c>
      <c r="D9" s="193" t="s">
        <v>126</v>
      </c>
      <c r="E9" s="104" t="s">
        <v>115</v>
      </c>
      <c r="F9" s="106" t="s">
        <v>116</v>
      </c>
      <c r="G9" s="107">
        <v>437</v>
      </c>
      <c r="H9" s="107">
        <v>78.8</v>
      </c>
      <c r="I9" s="102" t="s">
        <v>117</v>
      </c>
      <c r="J9" s="107">
        <f t="shared" si="0"/>
        <v>358.2</v>
      </c>
      <c r="K9" s="194" t="s">
        <v>118</v>
      </c>
      <c r="L9" s="103">
        <v>2021</v>
      </c>
      <c r="M9" s="103">
        <v>114</v>
      </c>
      <c r="N9" s="104" t="s">
        <v>127</v>
      </c>
      <c r="O9" s="106" t="s">
        <v>120</v>
      </c>
      <c r="P9" s="104" t="s">
        <v>121</v>
      </c>
      <c r="Q9" s="104" t="s">
        <v>122</v>
      </c>
      <c r="R9" s="103">
        <v>2</v>
      </c>
      <c r="S9" s="106" t="s">
        <v>123</v>
      </c>
      <c r="T9" s="103">
        <v>1090603</v>
      </c>
      <c r="U9" s="103">
        <v>3660</v>
      </c>
      <c r="V9" s="103">
        <v>95</v>
      </c>
      <c r="W9" s="103">
        <v>1</v>
      </c>
      <c r="X9" s="108">
        <v>2020</v>
      </c>
      <c r="Y9" s="108">
        <v>324</v>
      </c>
      <c r="Z9" s="108">
        <v>0</v>
      </c>
      <c r="AA9" s="109" t="s">
        <v>122</v>
      </c>
      <c r="AB9" s="103">
        <v>6</v>
      </c>
      <c r="AC9" s="104" t="s">
        <v>113</v>
      </c>
      <c r="AD9" s="195" t="s">
        <v>128</v>
      </c>
      <c r="AE9" s="195" t="s">
        <v>113</v>
      </c>
      <c r="AF9" s="196">
        <f t="shared" si="1"/>
        <v>-27</v>
      </c>
      <c r="AG9" s="197">
        <f t="shared" si="2"/>
        <v>358.2</v>
      </c>
      <c r="AH9" s="198">
        <f t="shared" si="3"/>
        <v>-9671.4</v>
      </c>
      <c r="AI9" s="199" t="s">
        <v>125</v>
      </c>
    </row>
    <row r="10" spans="1:35" ht="15">
      <c r="A10" s="103">
        <v>2021</v>
      </c>
      <c r="B10" s="103">
        <v>3</v>
      </c>
      <c r="C10" s="104" t="s">
        <v>129</v>
      </c>
      <c r="D10" s="193" t="s">
        <v>130</v>
      </c>
      <c r="E10" s="104" t="s">
        <v>115</v>
      </c>
      <c r="F10" s="106" t="s">
        <v>131</v>
      </c>
      <c r="G10" s="107">
        <v>133.29</v>
      </c>
      <c r="H10" s="107">
        <v>24.04</v>
      </c>
      <c r="I10" s="102" t="s">
        <v>117</v>
      </c>
      <c r="J10" s="107">
        <f t="shared" si="0"/>
        <v>109.25</v>
      </c>
      <c r="K10" s="194" t="s">
        <v>132</v>
      </c>
      <c r="L10" s="103">
        <v>2021</v>
      </c>
      <c r="M10" s="103">
        <v>40</v>
      </c>
      <c r="N10" s="104" t="s">
        <v>133</v>
      </c>
      <c r="O10" s="106" t="s">
        <v>134</v>
      </c>
      <c r="P10" s="104" t="s">
        <v>135</v>
      </c>
      <c r="Q10" s="104" t="s">
        <v>136</v>
      </c>
      <c r="R10" s="103">
        <v>2</v>
      </c>
      <c r="S10" s="106" t="s">
        <v>123</v>
      </c>
      <c r="T10" s="103">
        <v>1080102</v>
      </c>
      <c r="U10" s="103">
        <v>2770</v>
      </c>
      <c r="V10" s="103">
        <v>65</v>
      </c>
      <c r="W10" s="103">
        <v>1</v>
      </c>
      <c r="X10" s="108">
        <v>2021</v>
      </c>
      <c r="Y10" s="108">
        <v>231</v>
      </c>
      <c r="Z10" s="108">
        <v>0</v>
      </c>
      <c r="AA10" s="109" t="s">
        <v>122</v>
      </c>
      <c r="AB10" s="103">
        <v>7</v>
      </c>
      <c r="AC10" s="104" t="s">
        <v>129</v>
      </c>
      <c r="AD10" s="195" t="s">
        <v>137</v>
      </c>
      <c r="AE10" s="195" t="s">
        <v>129</v>
      </c>
      <c r="AF10" s="196">
        <f t="shared" si="1"/>
        <v>-19</v>
      </c>
      <c r="AG10" s="197">
        <f t="shared" si="2"/>
        <v>109.25</v>
      </c>
      <c r="AH10" s="198">
        <f t="shared" si="3"/>
        <v>-2075.75</v>
      </c>
      <c r="AI10" s="199" t="s">
        <v>125</v>
      </c>
    </row>
    <row r="11" spans="1:35" ht="15">
      <c r="A11" s="103">
        <v>2021</v>
      </c>
      <c r="B11" s="103">
        <v>4</v>
      </c>
      <c r="C11" s="104" t="s">
        <v>129</v>
      </c>
      <c r="D11" s="193" t="s">
        <v>138</v>
      </c>
      <c r="E11" s="104" t="s">
        <v>115</v>
      </c>
      <c r="F11" s="106" t="s">
        <v>139</v>
      </c>
      <c r="G11" s="107">
        <v>178.12</v>
      </c>
      <c r="H11" s="107">
        <v>32.12</v>
      </c>
      <c r="I11" s="102" t="s">
        <v>117</v>
      </c>
      <c r="J11" s="107">
        <f t="shared" si="0"/>
        <v>146</v>
      </c>
      <c r="K11" s="194" t="s">
        <v>140</v>
      </c>
      <c r="L11" s="103">
        <v>2021</v>
      </c>
      <c r="M11" s="103">
        <v>13</v>
      </c>
      <c r="N11" s="104" t="s">
        <v>119</v>
      </c>
      <c r="O11" s="106" t="s">
        <v>141</v>
      </c>
      <c r="P11" s="104" t="s">
        <v>142</v>
      </c>
      <c r="Q11" s="104" t="s">
        <v>142</v>
      </c>
      <c r="R11" s="103">
        <v>2</v>
      </c>
      <c r="S11" s="106" t="s">
        <v>123</v>
      </c>
      <c r="T11" s="103">
        <v>1010204</v>
      </c>
      <c r="U11" s="103">
        <v>150</v>
      </c>
      <c r="V11" s="103">
        <v>22</v>
      </c>
      <c r="W11" s="103">
        <v>8</v>
      </c>
      <c r="X11" s="108">
        <v>2020</v>
      </c>
      <c r="Y11" s="108">
        <v>174</v>
      </c>
      <c r="Z11" s="108">
        <v>0</v>
      </c>
      <c r="AA11" s="109" t="s">
        <v>122</v>
      </c>
      <c r="AB11" s="103">
        <v>8</v>
      </c>
      <c r="AC11" s="104" t="s">
        <v>129</v>
      </c>
      <c r="AD11" s="195" t="s">
        <v>124</v>
      </c>
      <c r="AE11" s="195" t="s">
        <v>129</v>
      </c>
      <c r="AF11" s="196">
        <f t="shared" si="1"/>
        <v>-18</v>
      </c>
      <c r="AG11" s="197">
        <f t="shared" si="2"/>
        <v>146</v>
      </c>
      <c r="AH11" s="198">
        <f t="shared" si="3"/>
        <v>-2628</v>
      </c>
      <c r="AI11" s="199" t="s">
        <v>125</v>
      </c>
    </row>
    <row r="12" spans="1:35" ht="15">
      <c r="A12" s="103">
        <v>2021</v>
      </c>
      <c r="B12" s="103">
        <v>5</v>
      </c>
      <c r="C12" s="104" t="s">
        <v>129</v>
      </c>
      <c r="D12" s="193" t="s">
        <v>143</v>
      </c>
      <c r="E12" s="104" t="s">
        <v>144</v>
      </c>
      <c r="F12" s="106" t="s">
        <v>145</v>
      </c>
      <c r="G12" s="107">
        <v>788.12</v>
      </c>
      <c r="H12" s="107">
        <v>142.12</v>
      </c>
      <c r="I12" s="102" t="s">
        <v>117</v>
      </c>
      <c r="J12" s="107">
        <f t="shared" si="0"/>
        <v>646</v>
      </c>
      <c r="K12" s="194" t="s">
        <v>146</v>
      </c>
      <c r="L12" s="103">
        <v>2020</v>
      </c>
      <c r="M12" s="103">
        <v>4206</v>
      </c>
      <c r="N12" s="104" t="s">
        <v>144</v>
      </c>
      <c r="O12" s="106" t="s">
        <v>147</v>
      </c>
      <c r="P12" s="104" t="s">
        <v>148</v>
      </c>
      <c r="Q12" s="104" t="s">
        <v>148</v>
      </c>
      <c r="R12" s="103">
        <v>2</v>
      </c>
      <c r="S12" s="106" t="s">
        <v>123</v>
      </c>
      <c r="T12" s="103">
        <v>2010505</v>
      </c>
      <c r="U12" s="103">
        <v>6170</v>
      </c>
      <c r="V12" s="103">
        <v>100</v>
      </c>
      <c r="W12" s="103">
        <v>6</v>
      </c>
      <c r="X12" s="108">
        <v>2020</v>
      </c>
      <c r="Y12" s="108">
        <v>306</v>
      </c>
      <c r="Z12" s="108">
        <v>0</v>
      </c>
      <c r="AA12" s="109" t="s">
        <v>122</v>
      </c>
      <c r="AB12" s="103">
        <v>9</v>
      </c>
      <c r="AC12" s="104" t="s">
        <v>129</v>
      </c>
      <c r="AD12" s="195" t="s">
        <v>149</v>
      </c>
      <c r="AE12" s="195" t="s">
        <v>129</v>
      </c>
      <c r="AF12" s="196">
        <f t="shared" si="1"/>
        <v>42</v>
      </c>
      <c r="AG12" s="197">
        <f t="shared" si="2"/>
        <v>646</v>
      </c>
      <c r="AH12" s="198">
        <f t="shared" si="3"/>
        <v>27132</v>
      </c>
      <c r="AI12" s="199" t="s">
        <v>125</v>
      </c>
    </row>
    <row r="13" spans="1:35" ht="15">
      <c r="A13" s="103">
        <v>2021</v>
      </c>
      <c r="B13" s="103">
        <v>6</v>
      </c>
      <c r="C13" s="104" t="s">
        <v>129</v>
      </c>
      <c r="D13" s="193" t="s">
        <v>150</v>
      </c>
      <c r="E13" s="104" t="s">
        <v>115</v>
      </c>
      <c r="F13" s="106" t="s">
        <v>151</v>
      </c>
      <c r="G13" s="107">
        <v>1000</v>
      </c>
      <c r="H13" s="107">
        <v>0</v>
      </c>
      <c r="I13" s="102" t="s">
        <v>125</v>
      </c>
      <c r="J13" s="107">
        <f t="shared" si="0"/>
        <v>1000</v>
      </c>
      <c r="K13" s="194" t="s">
        <v>152</v>
      </c>
      <c r="L13" s="103">
        <v>2021</v>
      </c>
      <c r="M13" s="103">
        <v>6</v>
      </c>
      <c r="N13" s="104" t="s">
        <v>119</v>
      </c>
      <c r="O13" s="106" t="s">
        <v>153</v>
      </c>
      <c r="P13" s="104" t="s">
        <v>154</v>
      </c>
      <c r="Q13" s="104" t="s">
        <v>155</v>
      </c>
      <c r="R13" s="103">
        <v>2</v>
      </c>
      <c r="S13" s="106" t="s">
        <v>123</v>
      </c>
      <c r="T13" s="103">
        <v>1010203</v>
      </c>
      <c r="U13" s="103">
        <v>140</v>
      </c>
      <c r="V13" s="103">
        <v>41</v>
      </c>
      <c r="W13" s="103">
        <v>14</v>
      </c>
      <c r="X13" s="108">
        <v>2020</v>
      </c>
      <c r="Y13" s="108">
        <v>420</v>
      </c>
      <c r="Z13" s="108">
        <v>0</v>
      </c>
      <c r="AA13" s="109" t="s">
        <v>122</v>
      </c>
      <c r="AB13" s="103">
        <v>10</v>
      </c>
      <c r="AC13" s="104" t="s">
        <v>129</v>
      </c>
      <c r="AD13" s="195" t="s">
        <v>124</v>
      </c>
      <c r="AE13" s="195" t="s">
        <v>129</v>
      </c>
      <c r="AF13" s="196">
        <f t="shared" si="1"/>
        <v>-18</v>
      </c>
      <c r="AG13" s="197">
        <f t="shared" si="2"/>
        <v>1000</v>
      </c>
      <c r="AH13" s="198">
        <f t="shared" si="3"/>
        <v>-18000</v>
      </c>
      <c r="AI13" s="199" t="s">
        <v>125</v>
      </c>
    </row>
    <row r="14" spans="1:35" ht="15">
      <c r="A14" s="103">
        <v>2021</v>
      </c>
      <c r="B14" s="103">
        <v>7</v>
      </c>
      <c r="C14" s="104" t="s">
        <v>129</v>
      </c>
      <c r="D14" s="193" t="s">
        <v>156</v>
      </c>
      <c r="E14" s="104" t="s">
        <v>115</v>
      </c>
      <c r="F14" s="106" t="s">
        <v>151</v>
      </c>
      <c r="G14" s="107">
        <v>2488</v>
      </c>
      <c r="H14" s="107">
        <v>0</v>
      </c>
      <c r="I14" s="102" t="s">
        <v>125</v>
      </c>
      <c r="J14" s="107">
        <f t="shared" si="0"/>
        <v>2488</v>
      </c>
      <c r="K14" s="194" t="s">
        <v>157</v>
      </c>
      <c r="L14" s="103">
        <v>2021</v>
      </c>
      <c r="M14" s="103">
        <v>3</v>
      </c>
      <c r="N14" s="104" t="s">
        <v>119</v>
      </c>
      <c r="O14" s="106" t="s">
        <v>153</v>
      </c>
      <c r="P14" s="104" t="s">
        <v>154</v>
      </c>
      <c r="Q14" s="104" t="s">
        <v>155</v>
      </c>
      <c r="R14" s="103">
        <v>2</v>
      </c>
      <c r="S14" s="106" t="s">
        <v>123</v>
      </c>
      <c r="T14" s="103">
        <v>1010203</v>
      </c>
      <c r="U14" s="103">
        <v>140</v>
      </c>
      <c r="V14" s="103">
        <v>41</v>
      </c>
      <c r="W14" s="103">
        <v>14</v>
      </c>
      <c r="X14" s="108">
        <v>2020</v>
      </c>
      <c r="Y14" s="108">
        <v>211</v>
      </c>
      <c r="Z14" s="108">
        <v>0</v>
      </c>
      <c r="AA14" s="109" t="s">
        <v>122</v>
      </c>
      <c r="AB14" s="103">
        <v>11</v>
      </c>
      <c r="AC14" s="104" t="s">
        <v>129</v>
      </c>
      <c r="AD14" s="195" t="s">
        <v>124</v>
      </c>
      <c r="AE14" s="195" t="s">
        <v>129</v>
      </c>
      <c r="AF14" s="196">
        <f t="shared" si="1"/>
        <v>-18</v>
      </c>
      <c r="AG14" s="197">
        <f t="shared" si="2"/>
        <v>2488</v>
      </c>
      <c r="AH14" s="198">
        <f t="shared" si="3"/>
        <v>-44784</v>
      </c>
      <c r="AI14" s="199" t="s">
        <v>125</v>
      </c>
    </row>
    <row r="15" spans="1:35" ht="15">
      <c r="A15" s="103">
        <v>2021</v>
      </c>
      <c r="B15" s="103">
        <v>8</v>
      </c>
      <c r="C15" s="104" t="s">
        <v>158</v>
      </c>
      <c r="D15" s="193" t="s">
        <v>159</v>
      </c>
      <c r="E15" s="104" t="s">
        <v>160</v>
      </c>
      <c r="F15" s="106" t="s">
        <v>161</v>
      </c>
      <c r="G15" s="107">
        <v>288.16</v>
      </c>
      <c r="H15" s="107">
        <v>51.96</v>
      </c>
      <c r="I15" s="102" t="s">
        <v>117</v>
      </c>
      <c r="J15" s="107">
        <f t="shared" si="0"/>
        <v>236.20000000000002</v>
      </c>
      <c r="K15" s="194" t="s">
        <v>122</v>
      </c>
      <c r="L15" s="103">
        <v>2021</v>
      </c>
      <c r="M15" s="103">
        <v>127</v>
      </c>
      <c r="N15" s="104" t="s">
        <v>127</v>
      </c>
      <c r="O15" s="106" t="s">
        <v>162</v>
      </c>
      <c r="P15" s="104" t="s">
        <v>163</v>
      </c>
      <c r="Q15" s="104" t="s">
        <v>163</v>
      </c>
      <c r="R15" s="103">
        <v>2</v>
      </c>
      <c r="S15" s="106" t="s">
        <v>123</v>
      </c>
      <c r="T15" s="103">
        <v>1010203</v>
      </c>
      <c r="U15" s="103">
        <v>140</v>
      </c>
      <c r="V15" s="103">
        <v>22</v>
      </c>
      <c r="W15" s="103">
        <v>6</v>
      </c>
      <c r="X15" s="108">
        <v>2021</v>
      </c>
      <c r="Y15" s="108">
        <v>100</v>
      </c>
      <c r="Z15" s="108">
        <v>0</v>
      </c>
      <c r="AA15" s="109" t="s">
        <v>158</v>
      </c>
      <c r="AB15" s="103">
        <v>49</v>
      </c>
      <c r="AC15" s="104" t="s">
        <v>164</v>
      </c>
      <c r="AD15" s="195" t="s">
        <v>128</v>
      </c>
      <c r="AE15" s="195" t="s">
        <v>164</v>
      </c>
      <c r="AF15" s="196">
        <f t="shared" si="1"/>
        <v>-12</v>
      </c>
      <c r="AG15" s="197">
        <f t="shared" si="2"/>
        <v>236.20000000000002</v>
      </c>
      <c r="AH15" s="198">
        <f t="shared" si="3"/>
        <v>-2834.4</v>
      </c>
      <c r="AI15" s="199" t="s">
        <v>125</v>
      </c>
    </row>
    <row r="16" spans="1:35" ht="15">
      <c r="A16" s="103">
        <v>2021</v>
      </c>
      <c r="B16" s="103">
        <v>9</v>
      </c>
      <c r="C16" s="104" t="s">
        <v>158</v>
      </c>
      <c r="D16" s="193" t="s">
        <v>165</v>
      </c>
      <c r="E16" s="104" t="s">
        <v>160</v>
      </c>
      <c r="F16" s="106" t="s">
        <v>161</v>
      </c>
      <c r="G16" s="107">
        <v>152.33</v>
      </c>
      <c r="H16" s="107">
        <v>27.47</v>
      </c>
      <c r="I16" s="102" t="s">
        <v>117</v>
      </c>
      <c r="J16" s="107">
        <f t="shared" si="0"/>
        <v>124.86000000000001</v>
      </c>
      <c r="K16" s="194" t="s">
        <v>122</v>
      </c>
      <c r="L16" s="103">
        <v>2021</v>
      </c>
      <c r="M16" s="103">
        <v>120</v>
      </c>
      <c r="N16" s="104" t="s">
        <v>127</v>
      </c>
      <c r="O16" s="106" t="s">
        <v>162</v>
      </c>
      <c r="P16" s="104" t="s">
        <v>163</v>
      </c>
      <c r="Q16" s="104" t="s">
        <v>163</v>
      </c>
      <c r="R16" s="103">
        <v>2</v>
      </c>
      <c r="S16" s="106" t="s">
        <v>123</v>
      </c>
      <c r="T16" s="103">
        <v>1010203</v>
      </c>
      <c r="U16" s="103">
        <v>140</v>
      </c>
      <c r="V16" s="103">
        <v>22</v>
      </c>
      <c r="W16" s="103">
        <v>7</v>
      </c>
      <c r="X16" s="108">
        <v>2021</v>
      </c>
      <c r="Y16" s="108">
        <v>101</v>
      </c>
      <c r="Z16" s="108">
        <v>0</v>
      </c>
      <c r="AA16" s="109" t="s">
        <v>158</v>
      </c>
      <c r="AB16" s="103">
        <v>50</v>
      </c>
      <c r="AC16" s="104" t="s">
        <v>164</v>
      </c>
      <c r="AD16" s="195" t="s">
        <v>128</v>
      </c>
      <c r="AE16" s="195" t="s">
        <v>164</v>
      </c>
      <c r="AF16" s="196">
        <f t="shared" si="1"/>
        <v>-12</v>
      </c>
      <c r="AG16" s="197">
        <f t="shared" si="2"/>
        <v>124.86000000000001</v>
      </c>
      <c r="AH16" s="198">
        <f t="shared" si="3"/>
        <v>-1498.3200000000002</v>
      </c>
      <c r="AI16" s="199" t="s">
        <v>125</v>
      </c>
    </row>
    <row r="17" spans="1:35" ht="15">
      <c r="A17" s="103">
        <v>2021</v>
      </c>
      <c r="B17" s="103">
        <v>10</v>
      </c>
      <c r="C17" s="104" t="s">
        <v>158</v>
      </c>
      <c r="D17" s="193" t="s">
        <v>166</v>
      </c>
      <c r="E17" s="104" t="s">
        <v>160</v>
      </c>
      <c r="F17" s="106" t="s">
        <v>161</v>
      </c>
      <c r="G17" s="107">
        <v>18.18</v>
      </c>
      <c r="H17" s="107">
        <v>3.28</v>
      </c>
      <c r="I17" s="102" t="s">
        <v>117</v>
      </c>
      <c r="J17" s="107">
        <f t="shared" si="0"/>
        <v>14.9</v>
      </c>
      <c r="K17" s="194" t="s">
        <v>167</v>
      </c>
      <c r="L17" s="103">
        <v>2021</v>
      </c>
      <c r="M17" s="103">
        <v>123</v>
      </c>
      <c r="N17" s="104" t="s">
        <v>127</v>
      </c>
      <c r="O17" s="106" t="s">
        <v>162</v>
      </c>
      <c r="P17" s="104" t="s">
        <v>163</v>
      </c>
      <c r="Q17" s="104" t="s">
        <v>163</v>
      </c>
      <c r="R17" s="103">
        <v>2</v>
      </c>
      <c r="S17" s="106" t="s">
        <v>123</v>
      </c>
      <c r="T17" s="103">
        <v>1010503</v>
      </c>
      <c r="U17" s="103">
        <v>470</v>
      </c>
      <c r="V17" s="103">
        <v>25</v>
      </c>
      <c r="W17" s="103">
        <v>10</v>
      </c>
      <c r="X17" s="108">
        <v>2020</v>
      </c>
      <c r="Y17" s="108">
        <v>136</v>
      </c>
      <c r="Z17" s="108">
        <v>0</v>
      </c>
      <c r="AA17" s="109" t="s">
        <v>158</v>
      </c>
      <c r="AB17" s="103">
        <v>55</v>
      </c>
      <c r="AC17" s="104" t="s">
        <v>164</v>
      </c>
      <c r="AD17" s="195" t="s">
        <v>128</v>
      </c>
      <c r="AE17" s="195" t="s">
        <v>164</v>
      </c>
      <c r="AF17" s="196">
        <f t="shared" si="1"/>
        <v>-12</v>
      </c>
      <c r="AG17" s="197">
        <f t="shared" si="2"/>
        <v>14.9</v>
      </c>
      <c r="AH17" s="198">
        <f t="shared" si="3"/>
        <v>-178.8</v>
      </c>
      <c r="AI17" s="199" t="s">
        <v>125</v>
      </c>
    </row>
    <row r="18" spans="1:35" ht="15">
      <c r="A18" s="103">
        <v>2021</v>
      </c>
      <c r="B18" s="103">
        <v>11</v>
      </c>
      <c r="C18" s="104" t="s">
        <v>158</v>
      </c>
      <c r="D18" s="193" t="s">
        <v>168</v>
      </c>
      <c r="E18" s="104" t="s">
        <v>160</v>
      </c>
      <c r="F18" s="106" t="s">
        <v>161</v>
      </c>
      <c r="G18" s="107">
        <v>69.05</v>
      </c>
      <c r="H18" s="107">
        <v>12.45</v>
      </c>
      <c r="I18" s="102" t="s">
        <v>117</v>
      </c>
      <c r="J18" s="107">
        <f t="shared" si="0"/>
        <v>56.599999999999994</v>
      </c>
      <c r="K18" s="194" t="s">
        <v>167</v>
      </c>
      <c r="L18" s="103">
        <v>2021</v>
      </c>
      <c r="M18" s="103">
        <v>119</v>
      </c>
      <c r="N18" s="104" t="s">
        <v>127</v>
      </c>
      <c r="O18" s="106" t="s">
        <v>162</v>
      </c>
      <c r="P18" s="104" t="s">
        <v>163</v>
      </c>
      <c r="Q18" s="104" t="s">
        <v>163</v>
      </c>
      <c r="R18" s="103">
        <v>2</v>
      </c>
      <c r="S18" s="106" t="s">
        <v>123</v>
      </c>
      <c r="T18" s="103">
        <v>1010203</v>
      </c>
      <c r="U18" s="103">
        <v>140</v>
      </c>
      <c r="V18" s="103">
        <v>22</v>
      </c>
      <c r="W18" s="103">
        <v>11</v>
      </c>
      <c r="X18" s="108">
        <v>2020</v>
      </c>
      <c r="Y18" s="108">
        <v>141</v>
      </c>
      <c r="Z18" s="108">
        <v>0</v>
      </c>
      <c r="AA18" s="109" t="s">
        <v>158</v>
      </c>
      <c r="AB18" s="103">
        <v>51</v>
      </c>
      <c r="AC18" s="104" t="s">
        <v>164</v>
      </c>
      <c r="AD18" s="195" t="s">
        <v>128</v>
      </c>
      <c r="AE18" s="195" t="s">
        <v>164</v>
      </c>
      <c r="AF18" s="196">
        <f t="shared" si="1"/>
        <v>-12</v>
      </c>
      <c r="AG18" s="197">
        <f t="shared" si="2"/>
        <v>56.599999999999994</v>
      </c>
      <c r="AH18" s="198">
        <f t="shared" si="3"/>
        <v>-679.1999999999999</v>
      </c>
      <c r="AI18" s="199" t="s">
        <v>125</v>
      </c>
    </row>
    <row r="19" spans="1:35" ht="15">
      <c r="A19" s="103">
        <v>2021</v>
      </c>
      <c r="B19" s="103">
        <v>12</v>
      </c>
      <c r="C19" s="104" t="s">
        <v>158</v>
      </c>
      <c r="D19" s="193" t="s">
        <v>169</v>
      </c>
      <c r="E19" s="104" t="s">
        <v>160</v>
      </c>
      <c r="F19" s="106" t="s">
        <v>161</v>
      </c>
      <c r="G19" s="107">
        <v>24.77</v>
      </c>
      <c r="H19" s="107">
        <v>4.47</v>
      </c>
      <c r="I19" s="102" t="s">
        <v>117</v>
      </c>
      <c r="J19" s="107">
        <f t="shared" si="0"/>
        <v>20.3</v>
      </c>
      <c r="K19" s="194" t="s">
        <v>167</v>
      </c>
      <c r="L19" s="103">
        <v>2021</v>
      </c>
      <c r="M19" s="103">
        <v>125</v>
      </c>
      <c r="N19" s="104" t="s">
        <v>127</v>
      </c>
      <c r="O19" s="106" t="s">
        <v>162</v>
      </c>
      <c r="P19" s="104" t="s">
        <v>163</v>
      </c>
      <c r="Q19" s="104" t="s">
        <v>163</v>
      </c>
      <c r="R19" s="103">
        <v>2</v>
      </c>
      <c r="S19" s="106" t="s">
        <v>123</v>
      </c>
      <c r="T19" s="103">
        <v>1080103</v>
      </c>
      <c r="U19" s="103">
        <v>2780</v>
      </c>
      <c r="V19" s="103">
        <v>66</v>
      </c>
      <c r="W19" s="103">
        <v>2</v>
      </c>
      <c r="X19" s="108">
        <v>2020</v>
      </c>
      <c r="Y19" s="108">
        <v>142</v>
      </c>
      <c r="Z19" s="108">
        <v>0</v>
      </c>
      <c r="AA19" s="109" t="s">
        <v>158</v>
      </c>
      <c r="AB19" s="103">
        <v>56</v>
      </c>
      <c r="AC19" s="104" t="s">
        <v>164</v>
      </c>
      <c r="AD19" s="195" t="s">
        <v>128</v>
      </c>
      <c r="AE19" s="195" t="s">
        <v>164</v>
      </c>
      <c r="AF19" s="196">
        <f t="shared" si="1"/>
        <v>-12</v>
      </c>
      <c r="AG19" s="197">
        <f t="shared" si="2"/>
        <v>20.3</v>
      </c>
      <c r="AH19" s="198">
        <f t="shared" si="3"/>
        <v>-243.60000000000002</v>
      </c>
      <c r="AI19" s="199" t="s">
        <v>125</v>
      </c>
    </row>
    <row r="20" spans="1:35" ht="15">
      <c r="A20" s="103">
        <v>2021</v>
      </c>
      <c r="B20" s="103">
        <v>13</v>
      </c>
      <c r="C20" s="104" t="s">
        <v>158</v>
      </c>
      <c r="D20" s="193" t="s">
        <v>170</v>
      </c>
      <c r="E20" s="104" t="s">
        <v>160</v>
      </c>
      <c r="F20" s="106" t="s">
        <v>161</v>
      </c>
      <c r="G20" s="107">
        <v>751.24</v>
      </c>
      <c r="H20" s="107">
        <v>135.47</v>
      </c>
      <c r="I20" s="102" t="s">
        <v>117</v>
      </c>
      <c r="J20" s="107">
        <f t="shared" si="0"/>
        <v>615.77</v>
      </c>
      <c r="K20" s="194" t="s">
        <v>167</v>
      </c>
      <c r="L20" s="103">
        <v>2021</v>
      </c>
      <c r="M20" s="103">
        <v>117</v>
      </c>
      <c r="N20" s="104" t="s">
        <v>127</v>
      </c>
      <c r="O20" s="106" t="s">
        <v>162</v>
      </c>
      <c r="P20" s="104" t="s">
        <v>163</v>
      </c>
      <c r="Q20" s="104" t="s">
        <v>163</v>
      </c>
      <c r="R20" s="103">
        <v>2</v>
      </c>
      <c r="S20" s="106" t="s">
        <v>123</v>
      </c>
      <c r="T20" s="103">
        <v>1080203</v>
      </c>
      <c r="U20" s="103">
        <v>2890</v>
      </c>
      <c r="V20" s="103">
        <v>69</v>
      </c>
      <c r="W20" s="103">
        <v>1</v>
      </c>
      <c r="X20" s="108">
        <v>2020</v>
      </c>
      <c r="Y20" s="108">
        <v>140</v>
      </c>
      <c r="Z20" s="108">
        <v>0</v>
      </c>
      <c r="AA20" s="109" t="s">
        <v>158</v>
      </c>
      <c r="AB20" s="103">
        <v>57</v>
      </c>
      <c r="AC20" s="104" t="s">
        <v>164</v>
      </c>
      <c r="AD20" s="195" t="s">
        <v>128</v>
      </c>
      <c r="AE20" s="195" t="s">
        <v>164</v>
      </c>
      <c r="AF20" s="196">
        <f t="shared" si="1"/>
        <v>-12</v>
      </c>
      <c r="AG20" s="197">
        <f t="shared" si="2"/>
        <v>615.77</v>
      </c>
      <c r="AH20" s="198">
        <f t="shared" si="3"/>
        <v>-7389.24</v>
      </c>
      <c r="AI20" s="199" t="s">
        <v>125</v>
      </c>
    </row>
    <row r="21" spans="1:35" ht="15">
      <c r="A21" s="103">
        <v>2021</v>
      </c>
      <c r="B21" s="103">
        <v>14</v>
      </c>
      <c r="C21" s="104" t="s">
        <v>158</v>
      </c>
      <c r="D21" s="193" t="s">
        <v>171</v>
      </c>
      <c r="E21" s="104" t="s">
        <v>160</v>
      </c>
      <c r="F21" s="106" t="s">
        <v>161</v>
      </c>
      <c r="G21" s="107">
        <v>439.49</v>
      </c>
      <c r="H21" s="107">
        <v>79.25</v>
      </c>
      <c r="I21" s="102" t="s">
        <v>117</v>
      </c>
      <c r="J21" s="107">
        <f t="shared" si="0"/>
        <v>360.24</v>
      </c>
      <c r="K21" s="194" t="s">
        <v>167</v>
      </c>
      <c r="L21" s="103">
        <v>2021</v>
      </c>
      <c r="M21" s="103">
        <v>124</v>
      </c>
      <c r="N21" s="104" t="s">
        <v>127</v>
      </c>
      <c r="O21" s="106" t="s">
        <v>162</v>
      </c>
      <c r="P21" s="104" t="s">
        <v>163</v>
      </c>
      <c r="Q21" s="104" t="s">
        <v>163</v>
      </c>
      <c r="R21" s="103">
        <v>2</v>
      </c>
      <c r="S21" s="106" t="s">
        <v>123</v>
      </c>
      <c r="T21" s="103">
        <v>1080203</v>
      </c>
      <c r="U21" s="103">
        <v>2890</v>
      </c>
      <c r="V21" s="103">
        <v>69</v>
      </c>
      <c r="W21" s="103">
        <v>1</v>
      </c>
      <c r="X21" s="108">
        <v>2020</v>
      </c>
      <c r="Y21" s="108">
        <v>140</v>
      </c>
      <c r="Z21" s="108">
        <v>0</v>
      </c>
      <c r="AA21" s="109" t="s">
        <v>158</v>
      </c>
      <c r="AB21" s="103">
        <v>57</v>
      </c>
      <c r="AC21" s="104" t="s">
        <v>164</v>
      </c>
      <c r="AD21" s="195" t="s">
        <v>128</v>
      </c>
      <c r="AE21" s="195" t="s">
        <v>164</v>
      </c>
      <c r="AF21" s="196">
        <f t="shared" si="1"/>
        <v>-12</v>
      </c>
      <c r="AG21" s="197">
        <f t="shared" si="2"/>
        <v>360.24</v>
      </c>
      <c r="AH21" s="198">
        <f t="shared" si="3"/>
        <v>-4322.88</v>
      </c>
      <c r="AI21" s="199" t="s">
        <v>125</v>
      </c>
    </row>
    <row r="22" spans="1:35" ht="15">
      <c r="A22" s="103">
        <v>2021</v>
      </c>
      <c r="B22" s="103">
        <v>15</v>
      </c>
      <c r="C22" s="104" t="s">
        <v>158</v>
      </c>
      <c r="D22" s="193" t="s">
        <v>172</v>
      </c>
      <c r="E22" s="104" t="s">
        <v>160</v>
      </c>
      <c r="F22" s="106" t="s">
        <v>161</v>
      </c>
      <c r="G22" s="107">
        <v>917.17</v>
      </c>
      <c r="H22" s="107">
        <v>165.39</v>
      </c>
      <c r="I22" s="102" t="s">
        <v>117</v>
      </c>
      <c r="J22" s="107">
        <f t="shared" si="0"/>
        <v>751.78</v>
      </c>
      <c r="K22" s="194" t="s">
        <v>122</v>
      </c>
      <c r="L22" s="103">
        <v>2021</v>
      </c>
      <c r="M22" s="103">
        <v>116</v>
      </c>
      <c r="N22" s="104" t="s">
        <v>127</v>
      </c>
      <c r="O22" s="106" t="s">
        <v>162</v>
      </c>
      <c r="P22" s="104" t="s">
        <v>163</v>
      </c>
      <c r="Q22" s="104" t="s">
        <v>163</v>
      </c>
      <c r="R22" s="103">
        <v>2</v>
      </c>
      <c r="S22" s="106" t="s">
        <v>123</v>
      </c>
      <c r="T22" s="103">
        <v>1010203</v>
      </c>
      <c r="U22" s="103">
        <v>140</v>
      </c>
      <c r="V22" s="103">
        <v>22</v>
      </c>
      <c r="W22" s="103">
        <v>3</v>
      </c>
      <c r="X22" s="108">
        <v>2021</v>
      </c>
      <c r="Y22" s="108">
        <v>103</v>
      </c>
      <c r="Z22" s="108">
        <v>0</v>
      </c>
      <c r="AA22" s="109" t="s">
        <v>158</v>
      </c>
      <c r="AB22" s="103">
        <v>47</v>
      </c>
      <c r="AC22" s="104" t="s">
        <v>164</v>
      </c>
      <c r="AD22" s="195" t="s">
        <v>128</v>
      </c>
      <c r="AE22" s="195" t="s">
        <v>164</v>
      </c>
      <c r="AF22" s="196">
        <f t="shared" si="1"/>
        <v>-12</v>
      </c>
      <c r="AG22" s="197">
        <f t="shared" si="2"/>
        <v>751.78</v>
      </c>
      <c r="AH22" s="198">
        <f t="shared" si="3"/>
        <v>-9021.36</v>
      </c>
      <c r="AI22" s="199" t="s">
        <v>125</v>
      </c>
    </row>
    <row r="23" spans="1:35" ht="15">
      <c r="A23" s="103">
        <v>2021</v>
      </c>
      <c r="B23" s="103">
        <v>16</v>
      </c>
      <c r="C23" s="104" t="s">
        <v>158</v>
      </c>
      <c r="D23" s="193" t="s">
        <v>173</v>
      </c>
      <c r="E23" s="104" t="s">
        <v>160</v>
      </c>
      <c r="F23" s="106" t="s">
        <v>161</v>
      </c>
      <c r="G23" s="107">
        <v>43.42</v>
      </c>
      <c r="H23" s="107">
        <v>7.83</v>
      </c>
      <c r="I23" s="102" t="s">
        <v>117</v>
      </c>
      <c r="J23" s="107">
        <f t="shared" si="0"/>
        <v>35.59</v>
      </c>
      <c r="K23" s="194" t="s">
        <v>122</v>
      </c>
      <c r="L23" s="103">
        <v>2021</v>
      </c>
      <c r="M23" s="103">
        <v>121</v>
      </c>
      <c r="N23" s="104" t="s">
        <v>127</v>
      </c>
      <c r="O23" s="106" t="s">
        <v>162</v>
      </c>
      <c r="P23" s="104" t="s">
        <v>163</v>
      </c>
      <c r="Q23" s="104" t="s">
        <v>163</v>
      </c>
      <c r="R23" s="103">
        <v>2</v>
      </c>
      <c r="S23" s="106" t="s">
        <v>123</v>
      </c>
      <c r="T23" s="103">
        <v>1010203</v>
      </c>
      <c r="U23" s="103">
        <v>140</v>
      </c>
      <c r="V23" s="103">
        <v>22</v>
      </c>
      <c r="W23" s="103">
        <v>4</v>
      </c>
      <c r="X23" s="108">
        <v>2021</v>
      </c>
      <c r="Y23" s="108">
        <v>102</v>
      </c>
      <c r="Z23" s="108">
        <v>0</v>
      </c>
      <c r="AA23" s="109" t="s">
        <v>158</v>
      </c>
      <c r="AB23" s="103">
        <v>48</v>
      </c>
      <c r="AC23" s="104" t="s">
        <v>164</v>
      </c>
      <c r="AD23" s="195" t="s">
        <v>128</v>
      </c>
      <c r="AE23" s="195" t="s">
        <v>164</v>
      </c>
      <c r="AF23" s="196">
        <f t="shared" si="1"/>
        <v>-12</v>
      </c>
      <c r="AG23" s="197">
        <f t="shared" si="2"/>
        <v>35.59</v>
      </c>
      <c r="AH23" s="198">
        <f t="shared" si="3"/>
        <v>-427.08000000000004</v>
      </c>
      <c r="AI23" s="199" t="s">
        <v>125</v>
      </c>
    </row>
    <row r="24" spans="1:35" ht="15">
      <c r="A24" s="103">
        <v>2021</v>
      </c>
      <c r="B24" s="103">
        <v>17</v>
      </c>
      <c r="C24" s="104" t="s">
        <v>158</v>
      </c>
      <c r="D24" s="193" t="s">
        <v>174</v>
      </c>
      <c r="E24" s="104" t="s">
        <v>160</v>
      </c>
      <c r="F24" s="106" t="s">
        <v>161</v>
      </c>
      <c r="G24" s="107">
        <v>24.44</v>
      </c>
      <c r="H24" s="107">
        <v>4.41</v>
      </c>
      <c r="I24" s="102" t="s">
        <v>117</v>
      </c>
      <c r="J24" s="107">
        <f t="shared" si="0"/>
        <v>20.03</v>
      </c>
      <c r="K24" s="194" t="s">
        <v>167</v>
      </c>
      <c r="L24" s="103">
        <v>2021</v>
      </c>
      <c r="M24" s="103">
        <v>126</v>
      </c>
      <c r="N24" s="104" t="s">
        <v>127</v>
      </c>
      <c r="O24" s="106" t="s">
        <v>162</v>
      </c>
      <c r="P24" s="104" t="s">
        <v>163</v>
      </c>
      <c r="Q24" s="104" t="s">
        <v>163</v>
      </c>
      <c r="R24" s="103">
        <v>2</v>
      </c>
      <c r="S24" s="106" t="s">
        <v>123</v>
      </c>
      <c r="T24" s="103">
        <v>1010203</v>
      </c>
      <c r="U24" s="103">
        <v>140</v>
      </c>
      <c r="V24" s="103">
        <v>22</v>
      </c>
      <c r="W24" s="103">
        <v>27</v>
      </c>
      <c r="X24" s="108">
        <v>2020</v>
      </c>
      <c r="Y24" s="108">
        <v>139</v>
      </c>
      <c r="Z24" s="108">
        <v>0</v>
      </c>
      <c r="AA24" s="109" t="s">
        <v>158</v>
      </c>
      <c r="AB24" s="103">
        <v>54</v>
      </c>
      <c r="AC24" s="104" t="s">
        <v>164</v>
      </c>
      <c r="AD24" s="195" t="s">
        <v>128</v>
      </c>
      <c r="AE24" s="195" t="s">
        <v>164</v>
      </c>
      <c r="AF24" s="196">
        <f t="shared" si="1"/>
        <v>-12</v>
      </c>
      <c r="AG24" s="197">
        <f t="shared" si="2"/>
        <v>20.03</v>
      </c>
      <c r="AH24" s="198">
        <f t="shared" si="3"/>
        <v>-240.36</v>
      </c>
      <c r="AI24" s="199" t="s">
        <v>125</v>
      </c>
    </row>
    <row r="25" spans="1:35" ht="15">
      <c r="A25" s="103">
        <v>2021</v>
      </c>
      <c r="B25" s="103">
        <v>18</v>
      </c>
      <c r="C25" s="104" t="s">
        <v>158</v>
      </c>
      <c r="D25" s="193" t="s">
        <v>175</v>
      </c>
      <c r="E25" s="104" t="s">
        <v>160</v>
      </c>
      <c r="F25" s="106" t="s">
        <v>161</v>
      </c>
      <c r="G25" s="107">
        <v>52.29</v>
      </c>
      <c r="H25" s="107">
        <v>9.43</v>
      </c>
      <c r="I25" s="102" t="s">
        <v>117</v>
      </c>
      <c r="J25" s="107">
        <f t="shared" si="0"/>
        <v>42.86</v>
      </c>
      <c r="K25" s="194" t="s">
        <v>167</v>
      </c>
      <c r="L25" s="103">
        <v>2021</v>
      </c>
      <c r="M25" s="103">
        <v>122</v>
      </c>
      <c r="N25" s="104" t="s">
        <v>127</v>
      </c>
      <c r="O25" s="106" t="s">
        <v>162</v>
      </c>
      <c r="P25" s="104" t="s">
        <v>163</v>
      </c>
      <c r="Q25" s="104" t="s">
        <v>163</v>
      </c>
      <c r="R25" s="103">
        <v>2</v>
      </c>
      <c r="S25" s="106" t="s">
        <v>123</v>
      </c>
      <c r="T25" s="103">
        <v>1010203</v>
      </c>
      <c r="U25" s="103">
        <v>140</v>
      </c>
      <c r="V25" s="103">
        <v>22</v>
      </c>
      <c r="W25" s="103">
        <v>12</v>
      </c>
      <c r="X25" s="108">
        <v>2020</v>
      </c>
      <c r="Y25" s="108">
        <v>133</v>
      </c>
      <c r="Z25" s="108">
        <v>0</v>
      </c>
      <c r="AA25" s="109" t="s">
        <v>158</v>
      </c>
      <c r="AB25" s="103">
        <v>52</v>
      </c>
      <c r="AC25" s="104" t="s">
        <v>164</v>
      </c>
      <c r="AD25" s="195" t="s">
        <v>128</v>
      </c>
      <c r="AE25" s="195" t="s">
        <v>164</v>
      </c>
      <c r="AF25" s="196">
        <f t="shared" si="1"/>
        <v>-12</v>
      </c>
      <c r="AG25" s="197">
        <f t="shared" si="2"/>
        <v>42.86</v>
      </c>
      <c r="AH25" s="198">
        <f t="shared" si="3"/>
        <v>-514.3199999999999</v>
      </c>
      <c r="AI25" s="199" t="s">
        <v>125</v>
      </c>
    </row>
    <row r="26" spans="1:35" ht="15">
      <c r="A26" s="103">
        <v>2021</v>
      </c>
      <c r="B26" s="103">
        <v>19</v>
      </c>
      <c r="C26" s="104" t="s">
        <v>158</v>
      </c>
      <c r="D26" s="193" t="s">
        <v>176</v>
      </c>
      <c r="E26" s="104" t="s">
        <v>160</v>
      </c>
      <c r="F26" s="106" t="s">
        <v>161</v>
      </c>
      <c r="G26" s="107">
        <v>95.62</v>
      </c>
      <c r="H26" s="107">
        <v>17.24</v>
      </c>
      <c r="I26" s="102" t="s">
        <v>117</v>
      </c>
      <c r="J26" s="107">
        <f t="shared" si="0"/>
        <v>78.38000000000001</v>
      </c>
      <c r="K26" s="194" t="s">
        <v>167</v>
      </c>
      <c r="L26" s="103">
        <v>2021</v>
      </c>
      <c r="M26" s="103">
        <v>118</v>
      </c>
      <c r="N26" s="104" t="s">
        <v>127</v>
      </c>
      <c r="O26" s="106" t="s">
        <v>162</v>
      </c>
      <c r="P26" s="104" t="s">
        <v>163</v>
      </c>
      <c r="Q26" s="104" t="s">
        <v>163</v>
      </c>
      <c r="R26" s="103">
        <v>2</v>
      </c>
      <c r="S26" s="106" t="s">
        <v>123</v>
      </c>
      <c r="T26" s="103">
        <v>1010203</v>
      </c>
      <c r="U26" s="103">
        <v>140</v>
      </c>
      <c r="V26" s="103">
        <v>22</v>
      </c>
      <c r="W26" s="103">
        <v>25</v>
      </c>
      <c r="X26" s="108">
        <v>2020</v>
      </c>
      <c r="Y26" s="108">
        <v>134</v>
      </c>
      <c r="Z26" s="108">
        <v>0</v>
      </c>
      <c r="AA26" s="109" t="s">
        <v>158</v>
      </c>
      <c r="AB26" s="103">
        <v>53</v>
      </c>
      <c r="AC26" s="104" t="s">
        <v>164</v>
      </c>
      <c r="AD26" s="195" t="s">
        <v>128</v>
      </c>
      <c r="AE26" s="195" t="s">
        <v>164</v>
      </c>
      <c r="AF26" s="196">
        <f t="shared" si="1"/>
        <v>-12</v>
      </c>
      <c r="AG26" s="197">
        <f t="shared" si="2"/>
        <v>78.38000000000001</v>
      </c>
      <c r="AH26" s="198">
        <f t="shared" si="3"/>
        <v>-940.5600000000002</v>
      </c>
      <c r="AI26" s="199" t="s">
        <v>125</v>
      </c>
    </row>
    <row r="27" spans="1:35" ht="15">
      <c r="A27" s="103">
        <v>2021</v>
      </c>
      <c r="B27" s="103">
        <v>20</v>
      </c>
      <c r="C27" s="104" t="s">
        <v>164</v>
      </c>
      <c r="D27" s="193" t="s">
        <v>177</v>
      </c>
      <c r="E27" s="104" t="s">
        <v>178</v>
      </c>
      <c r="F27" s="106"/>
      <c r="G27" s="107">
        <v>244.08</v>
      </c>
      <c r="H27" s="107">
        <v>0</v>
      </c>
      <c r="I27" s="102" t="s">
        <v>117</v>
      </c>
      <c r="J27" s="107">
        <f t="shared" si="0"/>
        <v>244.08</v>
      </c>
      <c r="K27" s="194" t="s">
        <v>179</v>
      </c>
      <c r="L27" s="103">
        <v>2020</v>
      </c>
      <c r="M27" s="103">
        <v>4944</v>
      </c>
      <c r="N27" s="104" t="s">
        <v>180</v>
      </c>
      <c r="O27" s="106" t="s">
        <v>181</v>
      </c>
      <c r="P27" s="104" t="s">
        <v>182</v>
      </c>
      <c r="Q27" s="104" t="s">
        <v>183</v>
      </c>
      <c r="R27" s="103">
        <v>2</v>
      </c>
      <c r="S27" s="106" t="s">
        <v>123</v>
      </c>
      <c r="T27" s="103">
        <v>1010203</v>
      </c>
      <c r="U27" s="103">
        <v>140</v>
      </c>
      <c r="V27" s="103">
        <v>22</v>
      </c>
      <c r="W27" s="103">
        <v>5</v>
      </c>
      <c r="X27" s="108">
        <v>2020</v>
      </c>
      <c r="Y27" s="108">
        <v>240</v>
      </c>
      <c r="Z27" s="108">
        <v>0</v>
      </c>
      <c r="AA27" s="109" t="s">
        <v>122</v>
      </c>
      <c r="AB27" s="103">
        <v>58</v>
      </c>
      <c r="AC27" s="104" t="s">
        <v>164</v>
      </c>
      <c r="AD27" s="195" t="s">
        <v>184</v>
      </c>
      <c r="AE27" s="195" t="s">
        <v>164</v>
      </c>
      <c r="AF27" s="196">
        <f t="shared" si="1"/>
        <v>2</v>
      </c>
      <c r="AG27" s="197">
        <f t="shared" si="2"/>
        <v>244.08</v>
      </c>
      <c r="AH27" s="198">
        <f t="shared" si="3"/>
        <v>488.16</v>
      </c>
      <c r="AI27" s="199" t="s">
        <v>125</v>
      </c>
    </row>
    <row r="28" spans="1:35" ht="15">
      <c r="A28" s="103">
        <v>2021</v>
      </c>
      <c r="B28" s="103">
        <v>20</v>
      </c>
      <c r="C28" s="104" t="s">
        <v>164</v>
      </c>
      <c r="D28" s="193" t="s">
        <v>177</v>
      </c>
      <c r="E28" s="104" t="s">
        <v>178</v>
      </c>
      <c r="F28" s="106"/>
      <c r="G28" s="107">
        <v>310.66</v>
      </c>
      <c r="H28" s="107">
        <v>0</v>
      </c>
      <c r="I28" s="102" t="s">
        <v>117</v>
      </c>
      <c r="J28" s="107">
        <f t="shared" si="0"/>
        <v>310.66</v>
      </c>
      <c r="K28" s="194" t="s">
        <v>179</v>
      </c>
      <c r="L28" s="103">
        <v>2020</v>
      </c>
      <c r="M28" s="103">
        <v>4944</v>
      </c>
      <c r="N28" s="104" t="s">
        <v>180</v>
      </c>
      <c r="O28" s="106" t="s">
        <v>181</v>
      </c>
      <c r="P28" s="104" t="s">
        <v>182</v>
      </c>
      <c r="Q28" s="104" t="s">
        <v>183</v>
      </c>
      <c r="R28" s="103">
        <v>2</v>
      </c>
      <c r="S28" s="106" t="s">
        <v>123</v>
      </c>
      <c r="T28" s="103">
        <v>1010203</v>
      </c>
      <c r="U28" s="103">
        <v>140</v>
      </c>
      <c r="V28" s="103">
        <v>22</v>
      </c>
      <c r="W28" s="103">
        <v>5</v>
      </c>
      <c r="X28" s="108">
        <v>2021</v>
      </c>
      <c r="Y28" s="108">
        <v>240</v>
      </c>
      <c r="Z28" s="108">
        <v>0</v>
      </c>
      <c r="AA28" s="109" t="s">
        <v>122</v>
      </c>
      <c r="AB28" s="103">
        <v>59</v>
      </c>
      <c r="AC28" s="104" t="s">
        <v>164</v>
      </c>
      <c r="AD28" s="195" t="s">
        <v>184</v>
      </c>
      <c r="AE28" s="195" t="s">
        <v>164</v>
      </c>
      <c r="AF28" s="196">
        <f t="shared" si="1"/>
        <v>2</v>
      </c>
      <c r="AG28" s="197">
        <f t="shared" si="2"/>
        <v>310.66</v>
      </c>
      <c r="AH28" s="198">
        <f t="shared" si="3"/>
        <v>621.32</v>
      </c>
      <c r="AI28" s="199" t="s">
        <v>125</v>
      </c>
    </row>
    <row r="29" spans="1:35" ht="15">
      <c r="A29" s="103">
        <v>2021</v>
      </c>
      <c r="B29" s="103">
        <v>21</v>
      </c>
      <c r="C29" s="104" t="s">
        <v>164</v>
      </c>
      <c r="D29" s="193" t="s">
        <v>185</v>
      </c>
      <c r="E29" s="104" t="s">
        <v>186</v>
      </c>
      <c r="F29" s="106" t="s">
        <v>187</v>
      </c>
      <c r="G29" s="107">
        <v>-330</v>
      </c>
      <c r="H29" s="107">
        <v>-30</v>
      </c>
      <c r="I29" s="102" t="s">
        <v>117</v>
      </c>
      <c r="J29" s="107">
        <f t="shared" si="0"/>
        <v>-300</v>
      </c>
      <c r="K29" s="194" t="s">
        <v>188</v>
      </c>
      <c r="L29" s="103">
        <v>2021</v>
      </c>
      <c r="M29" s="103">
        <v>262</v>
      </c>
      <c r="N29" s="104" t="s">
        <v>189</v>
      </c>
      <c r="O29" s="106" t="s">
        <v>190</v>
      </c>
      <c r="P29" s="104" t="s">
        <v>191</v>
      </c>
      <c r="Q29" s="104" t="s">
        <v>122</v>
      </c>
      <c r="R29" s="103">
        <v>2</v>
      </c>
      <c r="S29" s="106" t="s">
        <v>123</v>
      </c>
      <c r="T29" s="103">
        <v>2090101</v>
      </c>
      <c r="U29" s="103">
        <v>8530</v>
      </c>
      <c r="V29" s="103">
        <v>152</v>
      </c>
      <c r="W29" s="103">
        <v>5</v>
      </c>
      <c r="X29" s="108">
        <v>2020</v>
      </c>
      <c r="Y29" s="108">
        <v>318</v>
      </c>
      <c r="Z29" s="108">
        <v>0</v>
      </c>
      <c r="AA29" s="109" t="s">
        <v>192</v>
      </c>
      <c r="AB29" s="103">
        <v>109</v>
      </c>
      <c r="AC29" s="104" t="s">
        <v>193</v>
      </c>
      <c r="AD29" s="195" t="s">
        <v>194</v>
      </c>
      <c r="AE29" s="195" t="s">
        <v>193</v>
      </c>
      <c r="AF29" s="196">
        <f t="shared" si="1"/>
        <v>-6</v>
      </c>
      <c r="AG29" s="197">
        <f t="shared" si="2"/>
        <v>-300</v>
      </c>
      <c r="AH29" s="198">
        <f t="shared" si="3"/>
        <v>1800</v>
      </c>
      <c r="AI29" s="199" t="s">
        <v>125</v>
      </c>
    </row>
    <row r="30" spans="1:35" ht="15">
      <c r="A30" s="103">
        <v>2021</v>
      </c>
      <c r="B30" s="103">
        <v>23</v>
      </c>
      <c r="C30" s="104" t="s">
        <v>195</v>
      </c>
      <c r="D30" s="193" t="s">
        <v>196</v>
      </c>
      <c r="E30" s="104" t="s">
        <v>197</v>
      </c>
      <c r="F30" s="106" t="s">
        <v>198</v>
      </c>
      <c r="G30" s="107">
        <v>1500</v>
      </c>
      <c r="H30" s="107">
        <v>71.43</v>
      </c>
      <c r="I30" s="102" t="s">
        <v>117</v>
      </c>
      <c r="J30" s="107">
        <f t="shared" si="0"/>
        <v>1428.57</v>
      </c>
      <c r="K30" s="194" t="s">
        <v>199</v>
      </c>
      <c r="L30" s="103">
        <v>2021</v>
      </c>
      <c r="M30" s="103">
        <v>297</v>
      </c>
      <c r="N30" s="104" t="s">
        <v>192</v>
      </c>
      <c r="O30" s="106" t="s">
        <v>200</v>
      </c>
      <c r="P30" s="104" t="s">
        <v>201</v>
      </c>
      <c r="Q30" s="104" t="s">
        <v>122</v>
      </c>
      <c r="R30" s="103">
        <v>4</v>
      </c>
      <c r="S30" s="106" t="s">
        <v>202</v>
      </c>
      <c r="T30" s="103">
        <v>1100405</v>
      </c>
      <c r="U30" s="103">
        <v>4120</v>
      </c>
      <c r="V30" s="103">
        <v>62</v>
      </c>
      <c r="W30" s="103">
        <v>2</v>
      </c>
      <c r="X30" s="108">
        <v>2020</v>
      </c>
      <c r="Y30" s="108">
        <v>394</v>
      </c>
      <c r="Z30" s="108">
        <v>0</v>
      </c>
      <c r="AA30" s="109" t="s">
        <v>122</v>
      </c>
      <c r="AB30" s="103">
        <v>62</v>
      </c>
      <c r="AC30" s="104" t="s">
        <v>195</v>
      </c>
      <c r="AD30" s="195" t="s">
        <v>203</v>
      </c>
      <c r="AE30" s="195" t="s">
        <v>195</v>
      </c>
      <c r="AF30" s="196">
        <f t="shared" si="1"/>
        <v>-11</v>
      </c>
      <c r="AG30" s="197">
        <f t="shared" si="2"/>
        <v>1428.57</v>
      </c>
      <c r="AH30" s="198">
        <f t="shared" si="3"/>
        <v>-15714.269999999999</v>
      </c>
      <c r="AI30" s="199" t="s">
        <v>125</v>
      </c>
    </row>
    <row r="31" spans="1:35" ht="15">
      <c r="A31" s="103">
        <v>2021</v>
      </c>
      <c r="B31" s="103">
        <v>24</v>
      </c>
      <c r="C31" s="104" t="s">
        <v>195</v>
      </c>
      <c r="D31" s="193" t="s">
        <v>204</v>
      </c>
      <c r="E31" s="104" t="s">
        <v>205</v>
      </c>
      <c r="F31" s="106" t="s">
        <v>206</v>
      </c>
      <c r="G31" s="107">
        <v>500</v>
      </c>
      <c r="H31" s="107">
        <v>0</v>
      </c>
      <c r="I31" s="102" t="s">
        <v>125</v>
      </c>
      <c r="J31" s="107">
        <f t="shared" si="0"/>
        <v>500</v>
      </c>
      <c r="K31" s="194" t="s">
        <v>122</v>
      </c>
      <c r="L31" s="103">
        <v>2021</v>
      </c>
      <c r="M31" s="103">
        <v>248</v>
      </c>
      <c r="N31" s="104" t="s">
        <v>186</v>
      </c>
      <c r="O31" s="106" t="s">
        <v>207</v>
      </c>
      <c r="P31" s="104" t="s">
        <v>208</v>
      </c>
      <c r="Q31" s="104" t="s">
        <v>209</v>
      </c>
      <c r="R31" s="103">
        <v>4</v>
      </c>
      <c r="S31" s="106" t="s">
        <v>202</v>
      </c>
      <c r="T31" s="103">
        <v>1100405</v>
      </c>
      <c r="U31" s="103">
        <v>4120</v>
      </c>
      <c r="V31" s="103">
        <v>75</v>
      </c>
      <c r="W31" s="103">
        <v>10</v>
      </c>
      <c r="X31" s="108">
        <v>2020</v>
      </c>
      <c r="Y31" s="108">
        <v>194</v>
      </c>
      <c r="Z31" s="108">
        <v>0</v>
      </c>
      <c r="AA31" s="109" t="s">
        <v>122</v>
      </c>
      <c r="AB31" s="103">
        <v>63</v>
      </c>
      <c r="AC31" s="104" t="s">
        <v>195</v>
      </c>
      <c r="AD31" s="195" t="s">
        <v>210</v>
      </c>
      <c r="AE31" s="195" t="s">
        <v>195</v>
      </c>
      <c r="AF31" s="196">
        <f t="shared" si="1"/>
        <v>-8</v>
      </c>
      <c r="AG31" s="197">
        <f t="shared" si="2"/>
        <v>500</v>
      </c>
      <c r="AH31" s="198">
        <f t="shared" si="3"/>
        <v>-4000</v>
      </c>
      <c r="AI31" s="199" t="s">
        <v>125</v>
      </c>
    </row>
    <row r="32" spans="1:35" ht="15">
      <c r="A32" s="103">
        <v>2021</v>
      </c>
      <c r="B32" s="103">
        <v>25</v>
      </c>
      <c r="C32" s="104" t="s">
        <v>195</v>
      </c>
      <c r="D32" s="193" t="s">
        <v>204</v>
      </c>
      <c r="E32" s="104" t="s">
        <v>197</v>
      </c>
      <c r="F32" s="106" t="s">
        <v>211</v>
      </c>
      <c r="G32" s="107">
        <v>289.42</v>
      </c>
      <c r="H32" s="107">
        <v>0</v>
      </c>
      <c r="I32" s="102" t="s">
        <v>125</v>
      </c>
      <c r="J32" s="107">
        <f t="shared" si="0"/>
        <v>289.42</v>
      </c>
      <c r="K32" s="194" t="s">
        <v>122</v>
      </c>
      <c r="L32" s="103">
        <v>2021</v>
      </c>
      <c r="M32" s="103">
        <v>359</v>
      </c>
      <c r="N32" s="104" t="s">
        <v>212</v>
      </c>
      <c r="O32" s="106" t="s">
        <v>213</v>
      </c>
      <c r="P32" s="104" t="s">
        <v>214</v>
      </c>
      <c r="Q32" s="104" t="s">
        <v>214</v>
      </c>
      <c r="R32" s="103">
        <v>4</v>
      </c>
      <c r="S32" s="106" t="s">
        <v>202</v>
      </c>
      <c r="T32" s="103">
        <v>1100405</v>
      </c>
      <c r="U32" s="103">
        <v>4120</v>
      </c>
      <c r="V32" s="103">
        <v>75</v>
      </c>
      <c r="W32" s="103">
        <v>10</v>
      </c>
      <c r="X32" s="108">
        <v>2020</v>
      </c>
      <c r="Y32" s="108">
        <v>194</v>
      </c>
      <c r="Z32" s="108">
        <v>0</v>
      </c>
      <c r="AA32" s="109" t="s">
        <v>122</v>
      </c>
      <c r="AB32" s="103">
        <v>65</v>
      </c>
      <c r="AC32" s="104" t="s">
        <v>195</v>
      </c>
      <c r="AD32" s="195" t="s">
        <v>215</v>
      </c>
      <c r="AE32" s="195" t="s">
        <v>195</v>
      </c>
      <c r="AF32" s="196">
        <f t="shared" si="1"/>
        <v>-16</v>
      </c>
      <c r="AG32" s="197">
        <f t="shared" si="2"/>
        <v>289.42</v>
      </c>
      <c r="AH32" s="198">
        <f t="shared" si="3"/>
        <v>-4630.72</v>
      </c>
      <c r="AI32" s="199" t="s">
        <v>125</v>
      </c>
    </row>
    <row r="33" spans="1:35" ht="15">
      <c r="A33" s="103">
        <v>2021</v>
      </c>
      <c r="B33" s="103">
        <v>26</v>
      </c>
      <c r="C33" s="104" t="s">
        <v>195</v>
      </c>
      <c r="D33" s="193" t="s">
        <v>216</v>
      </c>
      <c r="E33" s="104" t="s">
        <v>180</v>
      </c>
      <c r="F33" s="106" t="s">
        <v>211</v>
      </c>
      <c r="G33" s="107">
        <v>40</v>
      </c>
      <c r="H33" s="107">
        <v>0</v>
      </c>
      <c r="I33" s="102" t="s">
        <v>125</v>
      </c>
      <c r="J33" s="107">
        <f t="shared" si="0"/>
        <v>40</v>
      </c>
      <c r="K33" s="194" t="s">
        <v>122</v>
      </c>
      <c r="L33" s="103">
        <v>2020</v>
      </c>
      <c r="M33" s="103">
        <v>4957</v>
      </c>
      <c r="N33" s="104" t="s">
        <v>217</v>
      </c>
      <c r="O33" s="106" t="s">
        <v>218</v>
      </c>
      <c r="P33" s="104" t="s">
        <v>219</v>
      </c>
      <c r="Q33" s="104" t="s">
        <v>220</v>
      </c>
      <c r="R33" s="103">
        <v>4</v>
      </c>
      <c r="S33" s="106" t="s">
        <v>202</v>
      </c>
      <c r="T33" s="103">
        <v>1100405</v>
      </c>
      <c r="U33" s="103">
        <v>4120</v>
      </c>
      <c r="V33" s="103">
        <v>75</v>
      </c>
      <c r="W33" s="103">
        <v>10</v>
      </c>
      <c r="X33" s="108">
        <v>2020</v>
      </c>
      <c r="Y33" s="108">
        <v>194</v>
      </c>
      <c r="Z33" s="108">
        <v>0</v>
      </c>
      <c r="AA33" s="109" t="s">
        <v>122</v>
      </c>
      <c r="AB33" s="103">
        <v>66</v>
      </c>
      <c r="AC33" s="104" t="s">
        <v>195</v>
      </c>
      <c r="AD33" s="195" t="s">
        <v>158</v>
      </c>
      <c r="AE33" s="195" t="s">
        <v>195</v>
      </c>
      <c r="AF33" s="196">
        <f t="shared" si="1"/>
        <v>12</v>
      </c>
      <c r="AG33" s="197">
        <f t="shared" si="2"/>
        <v>40</v>
      </c>
      <c r="AH33" s="198">
        <f t="shared" si="3"/>
        <v>480</v>
      </c>
      <c r="AI33" s="199" t="s">
        <v>125</v>
      </c>
    </row>
    <row r="34" spans="1:35" ht="15">
      <c r="A34" s="103">
        <v>2021</v>
      </c>
      <c r="B34" s="103">
        <v>27</v>
      </c>
      <c r="C34" s="104" t="s">
        <v>195</v>
      </c>
      <c r="D34" s="193" t="s">
        <v>221</v>
      </c>
      <c r="E34" s="104" t="s">
        <v>222</v>
      </c>
      <c r="F34" s="106" t="s">
        <v>223</v>
      </c>
      <c r="G34" s="107">
        <v>348.8</v>
      </c>
      <c r="H34" s="107">
        <v>0</v>
      </c>
      <c r="I34" s="102" t="s">
        <v>125</v>
      </c>
      <c r="J34" s="107">
        <f t="shared" si="0"/>
        <v>348.8</v>
      </c>
      <c r="K34" s="194" t="s">
        <v>224</v>
      </c>
      <c r="L34" s="103">
        <v>2020</v>
      </c>
      <c r="M34" s="103">
        <v>4799</v>
      </c>
      <c r="N34" s="104" t="s">
        <v>225</v>
      </c>
      <c r="O34" s="106" t="s">
        <v>226</v>
      </c>
      <c r="P34" s="104" t="s">
        <v>227</v>
      </c>
      <c r="Q34" s="104" t="s">
        <v>228</v>
      </c>
      <c r="R34" s="103">
        <v>4</v>
      </c>
      <c r="S34" s="106" t="s">
        <v>202</v>
      </c>
      <c r="T34" s="103">
        <v>1040205</v>
      </c>
      <c r="U34" s="103">
        <v>1590</v>
      </c>
      <c r="V34" s="103">
        <v>52</v>
      </c>
      <c r="W34" s="103">
        <v>1</v>
      </c>
      <c r="X34" s="108">
        <v>2020</v>
      </c>
      <c r="Y34" s="108">
        <v>401</v>
      </c>
      <c r="Z34" s="108">
        <v>0</v>
      </c>
      <c r="AA34" s="109" t="s">
        <v>122</v>
      </c>
      <c r="AB34" s="103">
        <v>67</v>
      </c>
      <c r="AC34" s="104" t="s">
        <v>195</v>
      </c>
      <c r="AD34" s="195" t="s">
        <v>229</v>
      </c>
      <c r="AE34" s="195" t="s">
        <v>195</v>
      </c>
      <c r="AF34" s="196">
        <f t="shared" si="1"/>
        <v>25</v>
      </c>
      <c r="AG34" s="197">
        <f t="shared" si="2"/>
        <v>348.8</v>
      </c>
      <c r="AH34" s="198">
        <f t="shared" si="3"/>
        <v>8720</v>
      </c>
      <c r="AI34" s="199" t="s">
        <v>125</v>
      </c>
    </row>
    <row r="35" spans="1:35" ht="15">
      <c r="A35" s="103">
        <v>2021</v>
      </c>
      <c r="B35" s="103">
        <v>28</v>
      </c>
      <c r="C35" s="104" t="s">
        <v>195</v>
      </c>
      <c r="D35" s="193" t="s">
        <v>230</v>
      </c>
      <c r="E35" s="104" t="s">
        <v>231</v>
      </c>
      <c r="F35" s="106" t="s">
        <v>232</v>
      </c>
      <c r="G35" s="107">
        <v>592.92</v>
      </c>
      <c r="H35" s="107">
        <v>106.92</v>
      </c>
      <c r="I35" s="102" t="s">
        <v>117</v>
      </c>
      <c r="J35" s="107">
        <f t="shared" si="0"/>
        <v>485.99999999999994</v>
      </c>
      <c r="K35" s="194" t="s">
        <v>233</v>
      </c>
      <c r="L35" s="103">
        <v>2021</v>
      </c>
      <c r="M35" s="103">
        <v>338</v>
      </c>
      <c r="N35" s="104" t="s">
        <v>234</v>
      </c>
      <c r="O35" s="106" t="s">
        <v>235</v>
      </c>
      <c r="P35" s="104" t="s">
        <v>236</v>
      </c>
      <c r="Q35" s="104" t="s">
        <v>236</v>
      </c>
      <c r="R35" s="103">
        <v>4</v>
      </c>
      <c r="S35" s="106" t="s">
        <v>202</v>
      </c>
      <c r="T35" s="103">
        <v>1050103</v>
      </c>
      <c r="U35" s="103">
        <v>2010</v>
      </c>
      <c r="V35" s="103">
        <v>58</v>
      </c>
      <c r="W35" s="103">
        <v>1</v>
      </c>
      <c r="X35" s="108">
        <v>2020</v>
      </c>
      <c r="Y35" s="108">
        <v>261</v>
      </c>
      <c r="Z35" s="108">
        <v>0</v>
      </c>
      <c r="AA35" s="109" t="s">
        <v>122</v>
      </c>
      <c r="AB35" s="103">
        <v>68</v>
      </c>
      <c r="AC35" s="104" t="s">
        <v>195</v>
      </c>
      <c r="AD35" s="195" t="s">
        <v>237</v>
      </c>
      <c r="AE35" s="195" t="s">
        <v>195</v>
      </c>
      <c r="AF35" s="196">
        <f t="shared" si="1"/>
        <v>-15</v>
      </c>
      <c r="AG35" s="197">
        <f t="shared" si="2"/>
        <v>485.99999999999994</v>
      </c>
      <c r="AH35" s="198">
        <f t="shared" si="3"/>
        <v>-7289.999999999999</v>
      </c>
      <c r="AI35" s="199" t="s">
        <v>125</v>
      </c>
    </row>
    <row r="36" spans="1:35" ht="15">
      <c r="A36" s="103">
        <v>2021</v>
      </c>
      <c r="B36" s="103">
        <v>29</v>
      </c>
      <c r="C36" s="104" t="s">
        <v>195</v>
      </c>
      <c r="D36" s="193" t="s">
        <v>238</v>
      </c>
      <c r="E36" s="104" t="s">
        <v>239</v>
      </c>
      <c r="F36" s="106" t="s">
        <v>240</v>
      </c>
      <c r="G36" s="107">
        <v>1249.67</v>
      </c>
      <c r="H36" s="107">
        <v>59.51</v>
      </c>
      <c r="I36" s="102" t="s">
        <v>117</v>
      </c>
      <c r="J36" s="107">
        <f t="shared" si="0"/>
        <v>1190.16</v>
      </c>
      <c r="K36" s="194" t="s">
        <v>241</v>
      </c>
      <c r="L36" s="103">
        <v>2021</v>
      </c>
      <c r="M36" s="103">
        <v>486</v>
      </c>
      <c r="N36" s="104" t="s">
        <v>124</v>
      </c>
      <c r="O36" s="106" t="s">
        <v>242</v>
      </c>
      <c r="P36" s="104" t="s">
        <v>243</v>
      </c>
      <c r="Q36" s="104" t="s">
        <v>122</v>
      </c>
      <c r="R36" s="103">
        <v>4</v>
      </c>
      <c r="S36" s="106" t="s">
        <v>202</v>
      </c>
      <c r="T36" s="103">
        <v>1100403</v>
      </c>
      <c r="U36" s="103">
        <v>4100</v>
      </c>
      <c r="V36" s="103">
        <v>74</v>
      </c>
      <c r="W36" s="103">
        <v>3</v>
      </c>
      <c r="X36" s="108">
        <v>2020</v>
      </c>
      <c r="Y36" s="108">
        <v>342</v>
      </c>
      <c r="Z36" s="108">
        <v>0</v>
      </c>
      <c r="AA36" s="109" t="s">
        <v>122</v>
      </c>
      <c r="AB36" s="103">
        <v>69</v>
      </c>
      <c r="AC36" s="104" t="s">
        <v>195</v>
      </c>
      <c r="AD36" s="195" t="s">
        <v>244</v>
      </c>
      <c r="AE36" s="195" t="s">
        <v>195</v>
      </c>
      <c r="AF36" s="196">
        <f t="shared" si="1"/>
        <v>-24</v>
      </c>
      <c r="AG36" s="197">
        <f t="shared" si="2"/>
        <v>1190.16</v>
      </c>
      <c r="AH36" s="198">
        <f t="shared" si="3"/>
        <v>-28563.840000000004</v>
      </c>
      <c r="AI36" s="199" t="s">
        <v>125</v>
      </c>
    </row>
    <row r="37" spans="1:35" ht="15">
      <c r="A37" s="103">
        <v>2021</v>
      </c>
      <c r="B37" s="103">
        <v>30</v>
      </c>
      <c r="C37" s="104" t="s">
        <v>128</v>
      </c>
      <c r="D37" s="193" t="s">
        <v>245</v>
      </c>
      <c r="E37" s="104" t="s">
        <v>127</v>
      </c>
      <c r="F37" s="106" t="s">
        <v>187</v>
      </c>
      <c r="G37" s="107">
        <v>2700.07</v>
      </c>
      <c r="H37" s="107">
        <v>245.46</v>
      </c>
      <c r="I37" s="102" t="s">
        <v>117</v>
      </c>
      <c r="J37" s="107">
        <f t="shared" si="0"/>
        <v>2454.61</v>
      </c>
      <c r="K37" s="194" t="s">
        <v>188</v>
      </c>
      <c r="L37" s="103">
        <v>2021</v>
      </c>
      <c r="M37" s="103">
        <v>140</v>
      </c>
      <c r="N37" s="104" t="s">
        <v>127</v>
      </c>
      <c r="O37" s="106" t="s">
        <v>190</v>
      </c>
      <c r="P37" s="104" t="s">
        <v>191</v>
      </c>
      <c r="Q37" s="104" t="s">
        <v>122</v>
      </c>
      <c r="R37" s="103">
        <v>2</v>
      </c>
      <c r="S37" s="106" t="s">
        <v>123</v>
      </c>
      <c r="T37" s="103">
        <v>2090101</v>
      </c>
      <c r="U37" s="103">
        <v>8530</v>
      </c>
      <c r="V37" s="103">
        <v>152</v>
      </c>
      <c r="W37" s="103">
        <v>5</v>
      </c>
      <c r="X37" s="108">
        <v>2020</v>
      </c>
      <c r="Y37" s="108">
        <v>318</v>
      </c>
      <c r="Z37" s="108">
        <v>0</v>
      </c>
      <c r="AA37" s="109" t="s">
        <v>192</v>
      </c>
      <c r="AB37" s="103">
        <v>109</v>
      </c>
      <c r="AC37" s="104" t="s">
        <v>193</v>
      </c>
      <c r="AD37" s="195" t="s">
        <v>128</v>
      </c>
      <c r="AE37" s="195" t="s">
        <v>193</v>
      </c>
      <c r="AF37" s="196">
        <f t="shared" si="1"/>
        <v>2</v>
      </c>
      <c r="AG37" s="197">
        <f t="shared" si="2"/>
        <v>2454.61</v>
      </c>
      <c r="AH37" s="198">
        <f t="shared" si="3"/>
        <v>4909.22</v>
      </c>
      <c r="AI37" s="199" t="s">
        <v>125</v>
      </c>
    </row>
    <row r="38" spans="1:35" ht="15">
      <c r="A38" s="103">
        <v>2021</v>
      </c>
      <c r="B38" s="103">
        <v>31</v>
      </c>
      <c r="C38" s="104" t="s">
        <v>128</v>
      </c>
      <c r="D38" s="193" t="s">
        <v>246</v>
      </c>
      <c r="E38" s="104" t="s">
        <v>247</v>
      </c>
      <c r="F38" s="106" t="s">
        <v>248</v>
      </c>
      <c r="G38" s="107">
        <v>2757.32</v>
      </c>
      <c r="H38" s="107">
        <v>497.22</v>
      </c>
      <c r="I38" s="102" t="s">
        <v>117</v>
      </c>
      <c r="J38" s="107">
        <f t="shared" si="0"/>
        <v>2260.1000000000004</v>
      </c>
      <c r="K38" s="194" t="s">
        <v>249</v>
      </c>
      <c r="L38" s="103">
        <v>2021</v>
      </c>
      <c r="M38" s="103">
        <v>560</v>
      </c>
      <c r="N38" s="104" t="s">
        <v>250</v>
      </c>
      <c r="O38" s="106" t="s">
        <v>251</v>
      </c>
      <c r="P38" s="104" t="s">
        <v>252</v>
      </c>
      <c r="Q38" s="104" t="s">
        <v>122</v>
      </c>
      <c r="R38" s="103">
        <v>2</v>
      </c>
      <c r="S38" s="106" t="s">
        <v>123</v>
      </c>
      <c r="T38" s="103">
        <v>2100501</v>
      </c>
      <c r="U38" s="103">
        <v>9530</v>
      </c>
      <c r="V38" s="103">
        <v>180</v>
      </c>
      <c r="W38" s="103">
        <v>3</v>
      </c>
      <c r="X38" s="108">
        <v>2020</v>
      </c>
      <c r="Y38" s="108">
        <v>107</v>
      </c>
      <c r="Z38" s="108">
        <v>0</v>
      </c>
      <c r="AA38" s="109" t="s">
        <v>122</v>
      </c>
      <c r="AB38" s="103">
        <v>80</v>
      </c>
      <c r="AC38" s="104" t="s">
        <v>128</v>
      </c>
      <c r="AD38" s="195" t="s">
        <v>253</v>
      </c>
      <c r="AE38" s="195" t="s">
        <v>128</v>
      </c>
      <c r="AF38" s="196">
        <f t="shared" si="1"/>
        <v>-28</v>
      </c>
      <c r="AG38" s="197">
        <f t="shared" si="2"/>
        <v>2260.1000000000004</v>
      </c>
      <c r="AH38" s="198">
        <f t="shared" si="3"/>
        <v>-63282.80000000001</v>
      </c>
      <c r="AI38" s="199" t="s">
        <v>125</v>
      </c>
    </row>
    <row r="39" spans="1:35" ht="15">
      <c r="A39" s="103">
        <v>2021</v>
      </c>
      <c r="B39" s="103">
        <v>31</v>
      </c>
      <c r="C39" s="104" t="s">
        <v>128</v>
      </c>
      <c r="D39" s="193" t="s">
        <v>246</v>
      </c>
      <c r="E39" s="104" t="s">
        <v>247</v>
      </c>
      <c r="F39" s="106" t="s">
        <v>248</v>
      </c>
      <c r="G39" s="107">
        <v>7000</v>
      </c>
      <c r="H39" s="107">
        <v>636.36</v>
      </c>
      <c r="I39" s="102" t="s">
        <v>117</v>
      </c>
      <c r="J39" s="107">
        <f t="shared" si="0"/>
        <v>6363.64</v>
      </c>
      <c r="K39" s="194" t="s">
        <v>249</v>
      </c>
      <c r="L39" s="103">
        <v>2021</v>
      </c>
      <c r="M39" s="103">
        <v>560</v>
      </c>
      <c r="N39" s="104" t="s">
        <v>250</v>
      </c>
      <c r="O39" s="106" t="s">
        <v>251</v>
      </c>
      <c r="P39" s="104" t="s">
        <v>252</v>
      </c>
      <c r="Q39" s="104" t="s">
        <v>122</v>
      </c>
      <c r="R39" s="103">
        <v>2</v>
      </c>
      <c r="S39" s="106" t="s">
        <v>123</v>
      </c>
      <c r="T39" s="103">
        <v>2100501</v>
      </c>
      <c r="U39" s="103">
        <v>9530</v>
      </c>
      <c r="V39" s="103">
        <v>180</v>
      </c>
      <c r="W39" s="103">
        <v>1</v>
      </c>
      <c r="X39" s="108">
        <v>2020</v>
      </c>
      <c r="Y39" s="108">
        <v>108</v>
      </c>
      <c r="Z39" s="108">
        <v>0</v>
      </c>
      <c r="AA39" s="109" t="s">
        <v>122</v>
      </c>
      <c r="AB39" s="103">
        <v>78</v>
      </c>
      <c r="AC39" s="104" t="s">
        <v>128</v>
      </c>
      <c r="AD39" s="195" t="s">
        <v>253</v>
      </c>
      <c r="AE39" s="195" t="s">
        <v>128</v>
      </c>
      <c r="AF39" s="196">
        <f t="shared" si="1"/>
        <v>-28</v>
      </c>
      <c r="AG39" s="197">
        <f t="shared" si="2"/>
        <v>6363.64</v>
      </c>
      <c r="AH39" s="198">
        <f t="shared" si="3"/>
        <v>-178181.92</v>
      </c>
      <c r="AI39" s="199" t="s">
        <v>125</v>
      </c>
    </row>
    <row r="40" spans="1:35" ht="15">
      <c r="A40" s="103">
        <v>2021</v>
      </c>
      <c r="B40" s="103">
        <v>31</v>
      </c>
      <c r="C40" s="104" t="s">
        <v>128</v>
      </c>
      <c r="D40" s="193" t="s">
        <v>246</v>
      </c>
      <c r="E40" s="104" t="s">
        <v>247</v>
      </c>
      <c r="F40" s="106" t="s">
        <v>248</v>
      </c>
      <c r="G40" s="107">
        <v>1466.46</v>
      </c>
      <c r="H40" s="107">
        <v>231.24</v>
      </c>
      <c r="I40" s="102" t="s">
        <v>117</v>
      </c>
      <c r="J40" s="107">
        <f aca="true" t="shared" si="4" ref="J40:J71">IF(I40="SI",G40-H40,G40)</f>
        <v>1235.22</v>
      </c>
      <c r="K40" s="194" t="s">
        <v>249</v>
      </c>
      <c r="L40" s="103">
        <v>2021</v>
      </c>
      <c r="M40" s="103">
        <v>560</v>
      </c>
      <c r="N40" s="104" t="s">
        <v>250</v>
      </c>
      <c r="O40" s="106" t="s">
        <v>251</v>
      </c>
      <c r="P40" s="104" t="s">
        <v>252</v>
      </c>
      <c r="Q40" s="104" t="s">
        <v>122</v>
      </c>
      <c r="R40" s="103">
        <v>2</v>
      </c>
      <c r="S40" s="106" t="s">
        <v>123</v>
      </c>
      <c r="T40" s="103">
        <v>2100501</v>
      </c>
      <c r="U40" s="103">
        <v>9530</v>
      </c>
      <c r="V40" s="103">
        <v>180</v>
      </c>
      <c r="W40" s="103">
        <v>1</v>
      </c>
      <c r="X40" s="108">
        <v>2020</v>
      </c>
      <c r="Y40" s="108">
        <v>312</v>
      </c>
      <c r="Z40" s="108">
        <v>0</v>
      </c>
      <c r="AA40" s="109" t="s">
        <v>122</v>
      </c>
      <c r="AB40" s="103">
        <v>79</v>
      </c>
      <c r="AC40" s="104" t="s">
        <v>128</v>
      </c>
      <c r="AD40" s="195" t="s">
        <v>253</v>
      </c>
      <c r="AE40" s="195" t="s">
        <v>128</v>
      </c>
      <c r="AF40" s="196">
        <f aca="true" t="shared" si="5" ref="AF40:AF71">AE40-AD40</f>
        <v>-28</v>
      </c>
      <c r="AG40" s="197">
        <f aca="true" t="shared" si="6" ref="AG40:AG71">IF(AI40="SI",0,J40)</f>
        <v>1235.22</v>
      </c>
      <c r="AH40" s="198">
        <f aca="true" t="shared" si="7" ref="AH40:AH71">AG40*AF40</f>
        <v>-34586.16</v>
      </c>
      <c r="AI40" s="199" t="s">
        <v>125</v>
      </c>
    </row>
    <row r="41" spans="1:35" ht="15">
      <c r="A41" s="103">
        <v>2021</v>
      </c>
      <c r="B41" s="103">
        <v>31</v>
      </c>
      <c r="C41" s="104" t="s">
        <v>128</v>
      </c>
      <c r="D41" s="193" t="s">
        <v>246</v>
      </c>
      <c r="E41" s="104" t="s">
        <v>247</v>
      </c>
      <c r="F41" s="106" t="s">
        <v>248</v>
      </c>
      <c r="G41" s="107">
        <v>1131.18</v>
      </c>
      <c r="H41" s="107">
        <v>203.98</v>
      </c>
      <c r="I41" s="102" t="s">
        <v>117</v>
      </c>
      <c r="J41" s="107">
        <f t="shared" si="4"/>
        <v>927.2</v>
      </c>
      <c r="K41" s="194" t="s">
        <v>249</v>
      </c>
      <c r="L41" s="103">
        <v>2021</v>
      </c>
      <c r="M41" s="103">
        <v>560</v>
      </c>
      <c r="N41" s="104" t="s">
        <v>250</v>
      </c>
      <c r="O41" s="106" t="s">
        <v>251</v>
      </c>
      <c r="P41" s="104" t="s">
        <v>252</v>
      </c>
      <c r="Q41" s="104" t="s">
        <v>122</v>
      </c>
      <c r="R41" s="103">
        <v>2</v>
      </c>
      <c r="S41" s="106" t="s">
        <v>123</v>
      </c>
      <c r="T41" s="103">
        <v>2100501</v>
      </c>
      <c r="U41" s="103">
        <v>9530</v>
      </c>
      <c r="V41" s="103">
        <v>180</v>
      </c>
      <c r="W41" s="103">
        <v>3</v>
      </c>
      <c r="X41" s="108">
        <v>2020</v>
      </c>
      <c r="Y41" s="108">
        <v>508</v>
      </c>
      <c r="Z41" s="108">
        <v>0</v>
      </c>
      <c r="AA41" s="109" t="s">
        <v>122</v>
      </c>
      <c r="AB41" s="103">
        <v>81</v>
      </c>
      <c r="AC41" s="104" t="s">
        <v>128</v>
      </c>
      <c r="AD41" s="195" t="s">
        <v>253</v>
      </c>
      <c r="AE41" s="195" t="s">
        <v>128</v>
      </c>
      <c r="AF41" s="196">
        <f t="shared" si="5"/>
        <v>-28</v>
      </c>
      <c r="AG41" s="197">
        <f t="shared" si="6"/>
        <v>927.2</v>
      </c>
      <c r="AH41" s="198">
        <f t="shared" si="7"/>
        <v>-25961.600000000002</v>
      </c>
      <c r="AI41" s="199" t="s">
        <v>125</v>
      </c>
    </row>
    <row r="42" spans="1:35" ht="15">
      <c r="A42" s="103">
        <v>2021</v>
      </c>
      <c r="B42" s="103">
        <v>32</v>
      </c>
      <c r="C42" s="104" t="s">
        <v>128</v>
      </c>
      <c r="D42" s="193" t="s">
        <v>254</v>
      </c>
      <c r="E42" s="104" t="s">
        <v>137</v>
      </c>
      <c r="F42" s="106" t="s">
        <v>161</v>
      </c>
      <c r="G42" s="107">
        <v>125.15</v>
      </c>
      <c r="H42" s="107">
        <v>22.57</v>
      </c>
      <c r="I42" s="102" t="s">
        <v>117</v>
      </c>
      <c r="J42" s="107">
        <f t="shared" si="4"/>
        <v>102.58000000000001</v>
      </c>
      <c r="K42" s="194" t="s">
        <v>167</v>
      </c>
      <c r="L42" s="103">
        <v>2021</v>
      </c>
      <c r="M42" s="103">
        <v>532</v>
      </c>
      <c r="N42" s="104" t="s">
        <v>247</v>
      </c>
      <c r="O42" s="106" t="s">
        <v>162</v>
      </c>
      <c r="P42" s="104" t="s">
        <v>163</v>
      </c>
      <c r="Q42" s="104" t="s">
        <v>163</v>
      </c>
      <c r="R42" s="103">
        <v>2</v>
      </c>
      <c r="S42" s="106" t="s">
        <v>123</v>
      </c>
      <c r="T42" s="103">
        <v>1010203</v>
      </c>
      <c r="U42" s="103">
        <v>140</v>
      </c>
      <c r="V42" s="103">
        <v>22</v>
      </c>
      <c r="W42" s="103">
        <v>7</v>
      </c>
      <c r="X42" s="108">
        <v>2021</v>
      </c>
      <c r="Y42" s="108">
        <v>101</v>
      </c>
      <c r="Z42" s="108">
        <v>0</v>
      </c>
      <c r="AA42" s="109" t="s">
        <v>255</v>
      </c>
      <c r="AB42" s="103">
        <v>114</v>
      </c>
      <c r="AC42" s="104" t="s">
        <v>193</v>
      </c>
      <c r="AD42" s="195" t="s">
        <v>256</v>
      </c>
      <c r="AE42" s="195" t="s">
        <v>193</v>
      </c>
      <c r="AF42" s="196">
        <f t="shared" si="5"/>
        <v>-23</v>
      </c>
      <c r="AG42" s="197">
        <f t="shared" si="6"/>
        <v>102.58000000000001</v>
      </c>
      <c r="AH42" s="198">
        <f t="shared" si="7"/>
        <v>-2359.34</v>
      </c>
      <c r="AI42" s="199" t="s">
        <v>125</v>
      </c>
    </row>
    <row r="43" spans="1:35" ht="15">
      <c r="A43" s="103">
        <v>2021</v>
      </c>
      <c r="B43" s="103">
        <v>33</v>
      </c>
      <c r="C43" s="104" t="s">
        <v>128</v>
      </c>
      <c r="D43" s="193" t="s">
        <v>257</v>
      </c>
      <c r="E43" s="104" t="s">
        <v>137</v>
      </c>
      <c r="F43" s="106" t="s">
        <v>161</v>
      </c>
      <c r="G43" s="107">
        <v>18.08</v>
      </c>
      <c r="H43" s="107">
        <v>3.26</v>
      </c>
      <c r="I43" s="102" t="s">
        <v>117</v>
      </c>
      <c r="J43" s="107">
        <f t="shared" si="4"/>
        <v>14.819999999999999</v>
      </c>
      <c r="K43" s="194" t="s">
        <v>167</v>
      </c>
      <c r="L43" s="103">
        <v>2021</v>
      </c>
      <c r="M43" s="103">
        <v>554</v>
      </c>
      <c r="N43" s="104" t="s">
        <v>250</v>
      </c>
      <c r="O43" s="106" t="s">
        <v>162</v>
      </c>
      <c r="P43" s="104" t="s">
        <v>163</v>
      </c>
      <c r="Q43" s="104" t="s">
        <v>163</v>
      </c>
      <c r="R43" s="103">
        <v>2</v>
      </c>
      <c r="S43" s="106" t="s">
        <v>123</v>
      </c>
      <c r="T43" s="103">
        <v>1010503</v>
      </c>
      <c r="U43" s="103">
        <v>470</v>
      </c>
      <c r="V43" s="103">
        <v>25</v>
      </c>
      <c r="W43" s="103">
        <v>10</v>
      </c>
      <c r="X43" s="108">
        <v>2021</v>
      </c>
      <c r="Y43" s="108">
        <v>110</v>
      </c>
      <c r="Z43" s="108">
        <v>0</v>
      </c>
      <c r="AA43" s="109" t="s">
        <v>255</v>
      </c>
      <c r="AB43" s="103">
        <v>119</v>
      </c>
      <c r="AC43" s="104" t="s">
        <v>193</v>
      </c>
      <c r="AD43" s="195" t="s">
        <v>253</v>
      </c>
      <c r="AE43" s="195" t="s">
        <v>193</v>
      </c>
      <c r="AF43" s="196">
        <f t="shared" si="5"/>
        <v>-26</v>
      </c>
      <c r="AG43" s="197">
        <f t="shared" si="6"/>
        <v>14.819999999999999</v>
      </c>
      <c r="AH43" s="198">
        <f t="shared" si="7"/>
        <v>-385.31999999999994</v>
      </c>
      <c r="AI43" s="199" t="s">
        <v>125</v>
      </c>
    </row>
    <row r="44" spans="1:35" ht="15">
      <c r="A44" s="103">
        <v>2021</v>
      </c>
      <c r="B44" s="103">
        <v>34</v>
      </c>
      <c r="C44" s="104" t="s">
        <v>128</v>
      </c>
      <c r="D44" s="193" t="s">
        <v>258</v>
      </c>
      <c r="E44" s="104" t="s">
        <v>137</v>
      </c>
      <c r="F44" s="106" t="s">
        <v>161</v>
      </c>
      <c r="G44" s="107">
        <v>68.25</v>
      </c>
      <c r="H44" s="107">
        <v>12.31</v>
      </c>
      <c r="I44" s="102" t="s">
        <v>117</v>
      </c>
      <c r="J44" s="107">
        <f t="shared" si="4"/>
        <v>55.94</v>
      </c>
      <c r="K44" s="194" t="s">
        <v>167</v>
      </c>
      <c r="L44" s="103">
        <v>2021</v>
      </c>
      <c r="M44" s="103">
        <v>535</v>
      </c>
      <c r="N44" s="104" t="s">
        <v>247</v>
      </c>
      <c r="O44" s="106" t="s">
        <v>162</v>
      </c>
      <c r="P44" s="104" t="s">
        <v>163</v>
      </c>
      <c r="Q44" s="104" t="s">
        <v>163</v>
      </c>
      <c r="R44" s="103">
        <v>2</v>
      </c>
      <c r="S44" s="106" t="s">
        <v>123</v>
      </c>
      <c r="T44" s="103">
        <v>1010203</v>
      </c>
      <c r="U44" s="103">
        <v>140</v>
      </c>
      <c r="V44" s="103">
        <v>22</v>
      </c>
      <c r="W44" s="103">
        <v>11</v>
      </c>
      <c r="X44" s="108">
        <v>2021</v>
      </c>
      <c r="Y44" s="108">
        <v>114</v>
      </c>
      <c r="Z44" s="108">
        <v>0</v>
      </c>
      <c r="AA44" s="109" t="s">
        <v>255</v>
      </c>
      <c r="AB44" s="103">
        <v>115</v>
      </c>
      <c r="AC44" s="104" t="s">
        <v>193</v>
      </c>
      <c r="AD44" s="195" t="s">
        <v>256</v>
      </c>
      <c r="AE44" s="195" t="s">
        <v>193</v>
      </c>
      <c r="AF44" s="196">
        <f t="shared" si="5"/>
        <v>-23</v>
      </c>
      <c r="AG44" s="197">
        <f t="shared" si="6"/>
        <v>55.94</v>
      </c>
      <c r="AH44" s="198">
        <f t="shared" si="7"/>
        <v>-1286.62</v>
      </c>
      <c r="AI44" s="199" t="s">
        <v>125</v>
      </c>
    </row>
    <row r="45" spans="1:35" ht="15">
      <c r="A45" s="103">
        <v>2021</v>
      </c>
      <c r="B45" s="103">
        <v>35</v>
      </c>
      <c r="C45" s="104" t="s">
        <v>128</v>
      </c>
      <c r="D45" s="193" t="s">
        <v>259</v>
      </c>
      <c r="E45" s="104" t="s">
        <v>137</v>
      </c>
      <c r="F45" s="106" t="s">
        <v>161</v>
      </c>
      <c r="G45" s="107">
        <v>23.96</v>
      </c>
      <c r="H45" s="107">
        <v>4.32</v>
      </c>
      <c r="I45" s="102" t="s">
        <v>117</v>
      </c>
      <c r="J45" s="107">
        <f t="shared" si="4"/>
        <v>19.64</v>
      </c>
      <c r="K45" s="194" t="s">
        <v>167</v>
      </c>
      <c r="L45" s="103">
        <v>2021</v>
      </c>
      <c r="M45" s="103">
        <v>531</v>
      </c>
      <c r="N45" s="104" t="s">
        <v>247</v>
      </c>
      <c r="O45" s="106" t="s">
        <v>162</v>
      </c>
      <c r="P45" s="104" t="s">
        <v>163</v>
      </c>
      <c r="Q45" s="104" t="s">
        <v>163</v>
      </c>
      <c r="R45" s="103">
        <v>2</v>
      </c>
      <c r="S45" s="106" t="s">
        <v>123</v>
      </c>
      <c r="T45" s="103">
        <v>1080103</v>
      </c>
      <c r="U45" s="103">
        <v>2780</v>
      </c>
      <c r="V45" s="103">
        <v>66</v>
      </c>
      <c r="W45" s="103">
        <v>2</v>
      </c>
      <c r="X45" s="108">
        <v>2021</v>
      </c>
      <c r="Y45" s="108">
        <v>115</v>
      </c>
      <c r="Z45" s="108">
        <v>0</v>
      </c>
      <c r="AA45" s="109" t="s">
        <v>255</v>
      </c>
      <c r="AB45" s="103">
        <v>120</v>
      </c>
      <c r="AC45" s="104" t="s">
        <v>193</v>
      </c>
      <c r="AD45" s="195" t="s">
        <v>256</v>
      </c>
      <c r="AE45" s="195" t="s">
        <v>193</v>
      </c>
      <c r="AF45" s="196">
        <f t="shared" si="5"/>
        <v>-23</v>
      </c>
      <c r="AG45" s="197">
        <f t="shared" si="6"/>
        <v>19.64</v>
      </c>
      <c r="AH45" s="198">
        <f t="shared" si="7"/>
        <v>-451.72</v>
      </c>
      <c r="AI45" s="199" t="s">
        <v>125</v>
      </c>
    </row>
    <row r="46" spans="1:35" ht="15">
      <c r="A46" s="103">
        <v>2021</v>
      </c>
      <c r="B46" s="103">
        <v>36</v>
      </c>
      <c r="C46" s="104" t="s">
        <v>128</v>
      </c>
      <c r="D46" s="193" t="s">
        <v>260</v>
      </c>
      <c r="E46" s="104" t="s">
        <v>137</v>
      </c>
      <c r="F46" s="106" t="s">
        <v>161</v>
      </c>
      <c r="G46" s="107">
        <v>768.33</v>
      </c>
      <c r="H46" s="107">
        <v>138.55</v>
      </c>
      <c r="I46" s="102" t="s">
        <v>117</v>
      </c>
      <c r="J46" s="107">
        <f t="shared" si="4"/>
        <v>629.78</v>
      </c>
      <c r="K46" s="194" t="s">
        <v>167</v>
      </c>
      <c r="L46" s="103">
        <v>2021</v>
      </c>
      <c r="M46" s="103">
        <v>538</v>
      </c>
      <c r="N46" s="104" t="s">
        <v>247</v>
      </c>
      <c r="O46" s="106" t="s">
        <v>162</v>
      </c>
      <c r="P46" s="104" t="s">
        <v>163</v>
      </c>
      <c r="Q46" s="104" t="s">
        <v>163</v>
      </c>
      <c r="R46" s="103">
        <v>2</v>
      </c>
      <c r="S46" s="106" t="s">
        <v>123</v>
      </c>
      <c r="T46" s="103">
        <v>1080203</v>
      </c>
      <c r="U46" s="103">
        <v>2890</v>
      </c>
      <c r="V46" s="103">
        <v>69</v>
      </c>
      <c r="W46" s="103">
        <v>1</v>
      </c>
      <c r="X46" s="108">
        <v>2021</v>
      </c>
      <c r="Y46" s="108">
        <v>113</v>
      </c>
      <c r="Z46" s="108">
        <v>0</v>
      </c>
      <c r="AA46" s="109" t="s">
        <v>255</v>
      </c>
      <c r="AB46" s="103">
        <v>121</v>
      </c>
      <c r="AC46" s="104" t="s">
        <v>193</v>
      </c>
      <c r="AD46" s="195" t="s">
        <v>256</v>
      </c>
      <c r="AE46" s="195" t="s">
        <v>193</v>
      </c>
      <c r="AF46" s="196">
        <f t="shared" si="5"/>
        <v>-23</v>
      </c>
      <c r="AG46" s="197">
        <f t="shared" si="6"/>
        <v>629.78</v>
      </c>
      <c r="AH46" s="198">
        <f t="shared" si="7"/>
        <v>-14484.939999999999</v>
      </c>
      <c r="AI46" s="199" t="s">
        <v>125</v>
      </c>
    </row>
    <row r="47" spans="1:35" ht="15">
      <c r="A47" s="103">
        <v>2021</v>
      </c>
      <c r="B47" s="103">
        <v>37</v>
      </c>
      <c r="C47" s="104" t="s">
        <v>128</v>
      </c>
      <c r="D47" s="193" t="s">
        <v>261</v>
      </c>
      <c r="E47" s="104" t="s">
        <v>137</v>
      </c>
      <c r="F47" s="106" t="s">
        <v>161</v>
      </c>
      <c r="G47" s="107">
        <v>453.19</v>
      </c>
      <c r="H47" s="107">
        <v>81.72</v>
      </c>
      <c r="I47" s="102" t="s">
        <v>117</v>
      </c>
      <c r="J47" s="107">
        <f t="shared" si="4"/>
        <v>371.47</v>
      </c>
      <c r="K47" s="194" t="s">
        <v>167</v>
      </c>
      <c r="L47" s="103">
        <v>2021</v>
      </c>
      <c r="M47" s="103">
        <v>539</v>
      </c>
      <c r="N47" s="104" t="s">
        <v>247</v>
      </c>
      <c r="O47" s="106" t="s">
        <v>162</v>
      </c>
      <c r="P47" s="104" t="s">
        <v>163</v>
      </c>
      <c r="Q47" s="104" t="s">
        <v>163</v>
      </c>
      <c r="R47" s="103">
        <v>2</v>
      </c>
      <c r="S47" s="106" t="s">
        <v>123</v>
      </c>
      <c r="T47" s="103">
        <v>1080203</v>
      </c>
      <c r="U47" s="103">
        <v>2890</v>
      </c>
      <c r="V47" s="103">
        <v>69</v>
      </c>
      <c r="W47" s="103">
        <v>1</v>
      </c>
      <c r="X47" s="108">
        <v>2021</v>
      </c>
      <c r="Y47" s="108">
        <v>113</v>
      </c>
      <c r="Z47" s="108">
        <v>0</v>
      </c>
      <c r="AA47" s="109" t="s">
        <v>255</v>
      </c>
      <c r="AB47" s="103">
        <v>121</v>
      </c>
      <c r="AC47" s="104" t="s">
        <v>193</v>
      </c>
      <c r="AD47" s="195" t="s">
        <v>256</v>
      </c>
      <c r="AE47" s="195" t="s">
        <v>193</v>
      </c>
      <c r="AF47" s="196">
        <f t="shared" si="5"/>
        <v>-23</v>
      </c>
      <c r="AG47" s="197">
        <f t="shared" si="6"/>
        <v>371.47</v>
      </c>
      <c r="AH47" s="198">
        <f t="shared" si="7"/>
        <v>-8543.810000000001</v>
      </c>
      <c r="AI47" s="199" t="s">
        <v>125</v>
      </c>
    </row>
    <row r="48" spans="1:35" ht="15">
      <c r="A48" s="103">
        <v>2021</v>
      </c>
      <c r="B48" s="103">
        <v>38</v>
      </c>
      <c r="C48" s="104" t="s">
        <v>128</v>
      </c>
      <c r="D48" s="193" t="s">
        <v>262</v>
      </c>
      <c r="E48" s="104" t="s">
        <v>137</v>
      </c>
      <c r="F48" s="106" t="s">
        <v>161</v>
      </c>
      <c r="G48" s="107">
        <v>1088.58</v>
      </c>
      <c r="H48" s="107">
        <v>196.3</v>
      </c>
      <c r="I48" s="102" t="s">
        <v>117</v>
      </c>
      <c r="J48" s="107">
        <f t="shared" si="4"/>
        <v>892.28</v>
      </c>
      <c r="K48" s="194" t="s">
        <v>167</v>
      </c>
      <c r="L48" s="103">
        <v>2021</v>
      </c>
      <c r="M48" s="103">
        <v>530</v>
      </c>
      <c r="N48" s="104" t="s">
        <v>247</v>
      </c>
      <c r="O48" s="106" t="s">
        <v>162</v>
      </c>
      <c r="P48" s="104" t="s">
        <v>163</v>
      </c>
      <c r="Q48" s="104" t="s">
        <v>163</v>
      </c>
      <c r="R48" s="103">
        <v>2</v>
      </c>
      <c r="S48" s="106" t="s">
        <v>123</v>
      </c>
      <c r="T48" s="103">
        <v>1010203</v>
      </c>
      <c r="U48" s="103">
        <v>140</v>
      </c>
      <c r="V48" s="103">
        <v>22</v>
      </c>
      <c r="W48" s="103">
        <v>3</v>
      </c>
      <c r="X48" s="108">
        <v>2021</v>
      </c>
      <c r="Y48" s="108">
        <v>103</v>
      </c>
      <c r="Z48" s="108">
        <v>0</v>
      </c>
      <c r="AA48" s="109" t="s">
        <v>255</v>
      </c>
      <c r="AB48" s="103">
        <v>112</v>
      </c>
      <c r="AC48" s="104" t="s">
        <v>193</v>
      </c>
      <c r="AD48" s="195" t="s">
        <v>256</v>
      </c>
      <c r="AE48" s="195" t="s">
        <v>193</v>
      </c>
      <c r="AF48" s="196">
        <f t="shared" si="5"/>
        <v>-23</v>
      </c>
      <c r="AG48" s="197">
        <f t="shared" si="6"/>
        <v>892.28</v>
      </c>
      <c r="AH48" s="198">
        <f t="shared" si="7"/>
        <v>-20522.44</v>
      </c>
      <c r="AI48" s="199" t="s">
        <v>125</v>
      </c>
    </row>
    <row r="49" spans="1:35" ht="15">
      <c r="A49" s="103">
        <v>2021</v>
      </c>
      <c r="B49" s="103">
        <v>39</v>
      </c>
      <c r="C49" s="104" t="s">
        <v>128</v>
      </c>
      <c r="D49" s="193" t="s">
        <v>263</v>
      </c>
      <c r="E49" s="104" t="s">
        <v>137</v>
      </c>
      <c r="F49" s="106" t="s">
        <v>161</v>
      </c>
      <c r="G49" s="107">
        <v>42.9</v>
      </c>
      <c r="H49" s="107">
        <v>7.74</v>
      </c>
      <c r="I49" s="102" t="s">
        <v>117</v>
      </c>
      <c r="J49" s="107">
        <f t="shared" si="4"/>
        <v>35.16</v>
      </c>
      <c r="K49" s="194" t="s">
        <v>167</v>
      </c>
      <c r="L49" s="103">
        <v>2021</v>
      </c>
      <c r="M49" s="103">
        <v>536</v>
      </c>
      <c r="N49" s="104" t="s">
        <v>247</v>
      </c>
      <c r="O49" s="106" t="s">
        <v>162</v>
      </c>
      <c r="P49" s="104" t="s">
        <v>163</v>
      </c>
      <c r="Q49" s="104" t="s">
        <v>163</v>
      </c>
      <c r="R49" s="103">
        <v>2</v>
      </c>
      <c r="S49" s="106" t="s">
        <v>123</v>
      </c>
      <c r="T49" s="103">
        <v>1010203</v>
      </c>
      <c r="U49" s="103">
        <v>140</v>
      </c>
      <c r="V49" s="103">
        <v>22</v>
      </c>
      <c r="W49" s="103">
        <v>4</v>
      </c>
      <c r="X49" s="108">
        <v>2021</v>
      </c>
      <c r="Y49" s="108">
        <v>102</v>
      </c>
      <c r="Z49" s="108">
        <v>0</v>
      </c>
      <c r="AA49" s="109" t="s">
        <v>255</v>
      </c>
      <c r="AB49" s="103">
        <v>113</v>
      </c>
      <c r="AC49" s="104" t="s">
        <v>193</v>
      </c>
      <c r="AD49" s="195" t="s">
        <v>256</v>
      </c>
      <c r="AE49" s="195" t="s">
        <v>193</v>
      </c>
      <c r="AF49" s="196">
        <f t="shared" si="5"/>
        <v>-23</v>
      </c>
      <c r="AG49" s="197">
        <f t="shared" si="6"/>
        <v>35.16</v>
      </c>
      <c r="AH49" s="198">
        <f t="shared" si="7"/>
        <v>-808.68</v>
      </c>
      <c r="AI49" s="199" t="s">
        <v>125</v>
      </c>
    </row>
    <row r="50" spans="1:35" ht="15">
      <c r="A50" s="103">
        <v>2021</v>
      </c>
      <c r="B50" s="103">
        <v>40</v>
      </c>
      <c r="C50" s="104" t="s">
        <v>128</v>
      </c>
      <c r="D50" s="193" t="s">
        <v>264</v>
      </c>
      <c r="E50" s="104" t="s">
        <v>137</v>
      </c>
      <c r="F50" s="106" t="s">
        <v>161</v>
      </c>
      <c r="G50" s="107">
        <v>22.97</v>
      </c>
      <c r="H50" s="107">
        <v>4.14</v>
      </c>
      <c r="I50" s="102" t="s">
        <v>117</v>
      </c>
      <c r="J50" s="107">
        <f t="shared" si="4"/>
        <v>18.83</v>
      </c>
      <c r="K50" s="194" t="s">
        <v>167</v>
      </c>
      <c r="L50" s="103">
        <v>2021</v>
      </c>
      <c r="M50" s="103">
        <v>533</v>
      </c>
      <c r="N50" s="104" t="s">
        <v>247</v>
      </c>
      <c r="O50" s="106" t="s">
        <v>162</v>
      </c>
      <c r="P50" s="104" t="s">
        <v>163</v>
      </c>
      <c r="Q50" s="104" t="s">
        <v>163</v>
      </c>
      <c r="R50" s="103">
        <v>2</v>
      </c>
      <c r="S50" s="106" t="s">
        <v>123</v>
      </c>
      <c r="T50" s="103">
        <v>1010203</v>
      </c>
      <c r="U50" s="103">
        <v>140</v>
      </c>
      <c r="V50" s="103">
        <v>22</v>
      </c>
      <c r="W50" s="103">
        <v>27</v>
      </c>
      <c r="X50" s="108">
        <v>2021</v>
      </c>
      <c r="Y50" s="108">
        <v>112</v>
      </c>
      <c r="Z50" s="108">
        <v>0</v>
      </c>
      <c r="AA50" s="109" t="s">
        <v>255</v>
      </c>
      <c r="AB50" s="103">
        <v>118</v>
      </c>
      <c r="AC50" s="104" t="s">
        <v>193</v>
      </c>
      <c r="AD50" s="195" t="s">
        <v>256</v>
      </c>
      <c r="AE50" s="195" t="s">
        <v>193</v>
      </c>
      <c r="AF50" s="196">
        <f t="shared" si="5"/>
        <v>-23</v>
      </c>
      <c r="AG50" s="197">
        <f t="shared" si="6"/>
        <v>18.83</v>
      </c>
      <c r="AH50" s="198">
        <f t="shared" si="7"/>
        <v>-433.09</v>
      </c>
      <c r="AI50" s="199" t="s">
        <v>125</v>
      </c>
    </row>
    <row r="51" spans="1:35" ht="15">
      <c r="A51" s="103">
        <v>2021</v>
      </c>
      <c r="B51" s="103">
        <v>41</v>
      </c>
      <c r="C51" s="104" t="s">
        <v>128</v>
      </c>
      <c r="D51" s="193" t="s">
        <v>265</v>
      </c>
      <c r="E51" s="104" t="s">
        <v>137</v>
      </c>
      <c r="F51" s="106" t="s">
        <v>161</v>
      </c>
      <c r="G51" s="107">
        <v>60.02</v>
      </c>
      <c r="H51" s="107">
        <v>10.82</v>
      </c>
      <c r="I51" s="102" t="s">
        <v>117</v>
      </c>
      <c r="J51" s="107">
        <f t="shared" si="4"/>
        <v>49.2</v>
      </c>
      <c r="K51" s="194" t="s">
        <v>167</v>
      </c>
      <c r="L51" s="103">
        <v>2021</v>
      </c>
      <c r="M51" s="103">
        <v>557</v>
      </c>
      <c r="N51" s="104" t="s">
        <v>250</v>
      </c>
      <c r="O51" s="106" t="s">
        <v>162</v>
      </c>
      <c r="P51" s="104" t="s">
        <v>163</v>
      </c>
      <c r="Q51" s="104" t="s">
        <v>163</v>
      </c>
      <c r="R51" s="103">
        <v>2</v>
      </c>
      <c r="S51" s="106" t="s">
        <v>123</v>
      </c>
      <c r="T51" s="103">
        <v>1010203</v>
      </c>
      <c r="U51" s="103">
        <v>140</v>
      </c>
      <c r="V51" s="103">
        <v>22</v>
      </c>
      <c r="W51" s="103">
        <v>12</v>
      </c>
      <c r="X51" s="108">
        <v>2021</v>
      </c>
      <c r="Y51" s="108">
        <v>108</v>
      </c>
      <c r="Z51" s="108">
        <v>0</v>
      </c>
      <c r="AA51" s="109" t="s">
        <v>255</v>
      </c>
      <c r="AB51" s="103">
        <v>116</v>
      </c>
      <c r="AC51" s="104" t="s">
        <v>193</v>
      </c>
      <c r="AD51" s="195" t="s">
        <v>253</v>
      </c>
      <c r="AE51" s="195" t="s">
        <v>193</v>
      </c>
      <c r="AF51" s="196">
        <f t="shared" si="5"/>
        <v>-26</v>
      </c>
      <c r="AG51" s="197">
        <f t="shared" si="6"/>
        <v>49.2</v>
      </c>
      <c r="AH51" s="198">
        <f t="shared" si="7"/>
        <v>-1279.2</v>
      </c>
      <c r="AI51" s="199" t="s">
        <v>125</v>
      </c>
    </row>
    <row r="52" spans="1:35" ht="15">
      <c r="A52" s="103">
        <v>2021</v>
      </c>
      <c r="B52" s="103">
        <v>42</v>
      </c>
      <c r="C52" s="104" t="s">
        <v>128</v>
      </c>
      <c r="D52" s="193" t="s">
        <v>266</v>
      </c>
      <c r="E52" s="104" t="s">
        <v>137</v>
      </c>
      <c r="F52" s="106" t="s">
        <v>161</v>
      </c>
      <c r="G52" s="107">
        <v>76.51</v>
      </c>
      <c r="H52" s="107">
        <v>13.8</v>
      </c>
      <c r="I52" s="102" t="s">
        <v>117</v>
      </c>
      <c r="J52" s="107">
        <f t="shared" si="4"/>
        <v>62.71000000000001</v>
      </c>
      <c r="K52" s="194" t="s">
        <v>167</v>
      </c>
      <c r="L52" s="103">
        <v>2021</v>
      </c>
      <c r="M52" s="103">
        <v>534</v>
      </c>
      <c r="N52" s="104" t="s">
        <v>247</v>
      </c>
      <c r="O52" s="106" t="s">
        <v>162</v>
      </c>
      <c r="P52" s="104" t="s">
        <v>163</v>
      </c>
      <c r="Q52" s="104" t="s">
        <v>163</v>
      </c>
      <c r="R52" s="103">
        <v>2</v>
      </c>
      <c r="S52" s="106" t="s">
        <v>123</v>
      </c>
      <c r="T52" s="103">
        <v>1010203</v>
      </c>
      <c r="U52" s="103">
        <v>140</v>
      </c>
      <c r="V52" s="103">
        <v>22</v>
      </c>
      <c r="W52" s="103">
        <v>25</v>
      </c>
      <c r="X52" s="108">
        <v>2021</v>
      </c>
      <c r="Y52" s="108">
        <v>109</v>
      </c>
      <c r="Z52" s="108">
        <v>0</v>
      </c>
      <c r="AA52" s="109" t="s">
        <v>255</v>
      </c>
      <c r="AB52" s="103">
        <v>117</v>
      </c>
      <c r="AC52" s="104" t="s">
        <v>193</v>
      </c>
      <c r="AD52" s="195" t="s">
        <v>256</v>
      </c>
      <c r="AE52" s="195" t="s">
        <v>193</v>
      </c>
      <c r="AF52" s="196">
        <f t="shared" si="5"/>
        <v>-23</v>
      </c>
      <c r="AG52" s="197">
        <f t="shared" si="6"/>
        <v>62.71000000000001</v>
      </c>
      <c r="AH52" s="198">
        <f t="shared" si="7"/>
        <v>-1442.3300000000002</v>
      </c>
      <c r="AI52" s="199" t="s">
        <v>125</v>
      </c>
    </row>
    <row r="53" spans="1:35" ht="15">
      <c r="A53" s="103">
        <v>2021</v>
      </c>
      <c r="B53" s="103">
        <v>43</v>
      </c>
      <c r="C53" s="104" t="s">
        <v>255</v>
      </c>
      <c r="D53" s="193" t="s">
        <v>267</v>
      </c>
      <c r="E53" s="104" t="s">
        <v>268</v>
      </c>
      <c r="F53" s="106" t="s">
        <v>131</v>
      </c>
      <c r="G53" s="107">
        <v>50.49</v>
      </c>
      <c r="H53" s="107">
        <v>9.1</v>
      </c>
      <c r="I53" s="102" t="s">
        <v>117</v>
      </c>
      <c r="J53" s="107">
        <f t="shared" si="4"/>
        <v>41.39</v>
      </c>
      <c r="K53" s="194" t="s">
        <v>132</v>
      </c>
      <c r="L53" s="103">
        <v>2021</v>
      </c>
      <c r="M53" s="103">
        <v>485</v>
      </c>
      <c r="N53" s="104" t="s">
        <v>124</v>
      </c>
      <c r="O53" s="106" t="s">
        <v>134</v>
      </c>
      <c r="P53" s="104" t="s">
        <v>135</v>
      </c>
      <c r="Q53" s="104" t="s">
        <v>136</v>
      </c>
      <c r="R53" s="103">
        <v>2</v>
      </c>
      <c r="S53" s="106" t="s">
        <v>123</v>
      </c>
      <c r="T53" s="103">
        <v>1080102</v>
      </c>
      <c r="U53" s="103">
        <v>2770</v>
      </c>
      <c r="V53" s="103">
        <v>65</v>
      </c>
      <c r="W53" s="103">
        <v>1</v>
      </c>
      <c r="X53" s="108">
        <v>2021</v>
      </c>
      <c r="Y53" s="108">
        <v>231</v>
      </c>
      <c r="Z53" s="108">
        <v>0</v>
      </c>
      <c r="AA53" s="109" t="s">
        <v>122</v>
      </c>
      <c r="AB53" s="103">
        <v>97</v>
      </c>
      <c r="AC53" s="104" t="s">
        <v>255</v>
      </c>
      <c r="AD53" s="195" t="s">
        <v>244</v>
      </c>
      <c r="AE53" s="195" t="s">
        <v>255</v>
      </c>
      <c r="AF53" s="196">
        <f t="shared" si="5"/>
        <v>-22</v>
      </c>
      <c r="AG53" s="197">
        <f t="shared" si="6"/>
        <v>41.39</v>
      </c>
      <c r="AH53" s="198">
        <f t="shared" si="7"/>
        <v>-910.58</v>
      </c>
      <c r="AI53" s="199" t="s">
        <v>125</v>
      </c>
    </row>
    <row r="54" spans="1:35" ht="15">
      <c r="A54" s="103">
        <v>2021</v>
      </c>
      <c r="B54" s="103">
        <v>44</v>
      </c>
      <c r="C54" s="104" t="s">
        <v>255</v>
      </c>
      <c r="D54" s="193" t="s">
        <v>269</v>
      </c>
      <c r="E54" s="104" t="s">
        <v>270</v>
      </c>
      <c r="F54" s="106" t="s">
        <v>271</v>
      </c>
      <c r="G54" s="107">
        <v>1360.3</v>
      </c>
      <c r="H54" s="107">
        <v>245.3</v>
      </c>
      <c r="I54" s="102" t="s">
        <v>117</v>
      </c>
      <c r="J54" s="107">
        <f t="shared" si="4"/>
        <v>1115</v>
      </c>
      <c r="K54" s="194" t="s">
        <v>272</v>
      </c>
      <c r="L54" s="103">
        <v>2021</v>
      </c>
      <c r="M54" s="103">
        <v>566</v>
      </c>
      <c r="N54" s="104" t="s">
        <v>250</v>
      </c>
      <c r="O54" s="106" t="s">
        <v>273</v>
      </c>
      <c r="P54" s="104" t="s">
        <v>274</v>
      </c>
      <c r="Q54" s="104" t="s">
        <v>275</v>
      </c>
      <c r="R54" s="103">
        <v>2</v>
      </c>
      <c r="S54" s="106" t="s">
        <v>123</v>
      </c>
      <c r="T54" s="103">
        <v>1080203</v>
      </c>
      <c r="U54" s="103">
        <v>2890</v>
      </c>
      <c r="V54" s="103">
        <v>69</v>
      </c>
      <c r="W54" s="103">
        <v>2</v>
      </c>
      <c r="X54" s="108">
        <v>2020</v>
      </c>
      <c r="Y54" s="108">
        <v>421</v>
      </c>
      <c r="Z54" s="108">
        <v>0</v>
      </c>
      <c r="AA54" s="109" t="s">
        <v>122</v>
      </c>
      <c r="AB54" s="103">
        <v>98</v>
      </c>
      <c r="AC54" s="104" t="s">
        <v>255</v>
      </c>
      <c r="AD54" s="195" t="s">
        <v>253</v>
      </c>
      <c r="AE54" s="195" t="s">
        <v>255</v>
      </c>
      <c r="AF54" s="196">
        <f t="shared" si="5"/>
        <v>-27</v>
      </c>
      <c r="AG54" s="197">
        <f t="shared" si="6"/>
        <v>1115</v>
      </c>
      <c r="AH54" s="198">
        <f t="shared" si="7"/>
        <v>-30105</v>
      </c>
      <c r="AI54" s="199" t="s">
        <v>125</v>
      </c>
    </row>
    <row r="55" spans="1:35" ht="15">
      <c r="A55" s="103">
        <v>2021</v>
      </c>
      <c r="B55" s="103">
        <v>45</v>
      </c>
      <c r="C55" s="104" t="s">
        <v>255</v>
      </c>
      <c r="D55" s="193" t="s">
        <v>276</v>
      </c>
      <c r="E55" s="104" t="s">
        <v>239</v>
      </c>
      <c r="F55" s="106" t="s">
        <v>277</v>
      </c>
      <c r="G55" s="107">
        <v>2287.5</v>
      </c>
      <c r="H55" s="107">
        <v>412.5</v>
      </c>
      <c r="I55" s="102" t="s">
        <v>117</v>
      </c>
      <c r="J55" s="107">
        <f t="shared" si="4"/>
        <v>1875</v>
      </c>
      <c r="K55" s="194" t="s">
        <v>278</v>
      </c>
      <c r="L55" s="103">
        <v>2021</v>
      </c>
      <c r="M55" s="103">
        <v>499</v>
      </c>
      <c r="N55" s="104" t="s">
        <v>137</v>
      </c>
      <c r="O55" s="106" t="s">
        <v>279</v>
      </c>
      <c r="P55" s="104" t="s">
        <v>280</v>
      </c>
      <c r="Q55" s="104" t="s">
        <v>280</v>
      </c>
      <c r="R55" s="103">
        <v>2</v>
      </c>
      <c r="S55" s="106" t="s">
        <v>123</v>
      </c>
      <c r="T55" s="103">
        <v>1090403</v>
      </c>
      <c r="U55" s="103">
        <v>3440</v>
      </c>
      <c r="V55" s="103">
        <v>70</v>
      </c>
      <c r="W55" s="103">
        <v>3</v>
      </c>
      <c r="X55" s="108">
        <v>2020</v>
      </c>
      <c r="Y55" s="108">
        <v>392</v>
      </c>
      <c r="Z55" s="108">
        <v>0</v>
      </c>
      <c r="AA55" s="109" t="s">
        <v>122</v>
      </c>
      <c r="AB55" s="103">
        <v>99</v>
      </c>
      <c r="AC55" s="104" t="s">
        <v>255</v>
      </c>
      <c r="AD55" s="195" t="s">
        <v>281</v>
      </c>
      <c r="AE55" s="195" t="s">
        <v>255</v>
      </c>
      <c r="AF55" s="196">
        <f t="shared" si="5"/>
        <v>-23</v>
      </c>
      <c r="AG55" s="197">
        <f t="shared" si="6"/>
        <v>1875</v>
      </c>
      <c r="AH55" s="198">
        <f t="shared" si="7"/>
        <v>-43125</v>
      </c>
      <c r="AI55" s="199" t="s">
        <v>125</v>
      </c>
    </row>
    <row r="56" spans="1:35" ht="15">
      <c r="A56" s="103">
        <v>2021</v>
      </c>
      <c r="B56" s="103">
        <v>46</v>
      </c>
      <c r="C56" s="104" t="s">
        <v>255</v>
      </c>
      <c r="D56" s="193" t="s">
        <v>282</v>
      </c>
      <c r="E56" s="104" t="s">
        <v>180</v>
      </c>
      <c r="F56" s="106" t="s">
        <v>283</v>
      </c>
      <c r="G56" s="107">
        <v>351.36</v>
      </c>
      <c r="H56" s="107">
        <v>63.36</v>
      </c>
      <c r="I56" s="102" t="s">
        <v>117</v>
      </c>
      <c r="J56" s="107">
        <f t="shared" si="4"/>
        <v>288</v>
      </c>
      <c r="K56" s="194" t="s">
        <v>284</v>
      </c>
      <c r="L56" s="103">
        <v>2021</v>
      </c>
      <c r="M56" s="103">
        <v>226</v>
      </c>
      <c r="N56" s="104" t="s">
        <v>229</v>
      </c>
      <c r="O56" s="106" t="s">
        <v>285</v>
      </c>
      <c r="P56" s="104" t="s">
        <v>286</v>
      </c>
      <c r="Q56" s="104" t="s">
        <v>286</v>
      </c>
      <c r="R56" s="103">
        <v>2</v>
      </c>
      <c r="S56" s="106" t="s">
        <v>123</v>
      </c>
      <c r="T56" s="103">
        <v>1010203</v>
      </c>
      <c r="U56" s="103">
        <v>140</v>
      </c>
      <c r="V56" s="103">
        <v>22</v>
      </c>
      <c r="W56" s="103">
        <v>1</v>
      </c>
      <c r="X56" s="108">
        <v>2020</v>
      </c>
      <c r="Y56" s="108">
        <v>423</v>
      </c>
      <c r="Z56" s="108">
        <v>0</v>
      </c>
      <c r="AA56" s="109" t="s">
        <v>122</v>
      </c>
      <c r="AB56" s="103">
        <v>100</v>
      </c>
      <c r="AC56" s="104" t="s">
        <v>255</v>
      </c>
      <c r="AD56" s="195" t="s">
        <v>287</v>
      </c>
      <c r="AE56" s="195" t="s">
        <v>255</v>
      </c>
      <c r="AF56" s="196">
        <f t="shared" si="5"/>
        <v>-3</v>
      </c>
      <c r="AG56" s="197">
        <f t="shared" si="6"/>
        <v>288</v>
      </c>
      <c r="AH56" s="198">
        <f t="shared" si="7"/>
        <v>-864</v>
      </c>
      <c r="AI56" s="199" t="s">
        <v>125</v>
      </c>
    </row>
    <row r="57" spans="1:35" ht="15">
      <c r="A57" s="103">
        <v>2021</v>
      </c>
      <c r="B57" s="103">
        <v>47</v>
      </c>
      <c r="C57" s="104" t="s">
        <v>255</v>
      </c>
      <c r="D57" s="193" t="s">
        <v>288</v>
      </c>
      <c r="E57" s="104" t="s">
        <v>133</v>
      </c>
      <c r="F57" s="106" t="s">
        <v>289</v>
      </c>
      <c r="G57" s="107">
        <v>685.6</v>
      </c>
      <c r="H57" s="107">
        <v>123.64</v>
      </c>
      <c r="I57" s="102" t="s">
        <v>117</v>
      </c>
      <c r="J57" s="107">
        <f t="shared" si="4"/>
        <v>561.96</v>
      </c>
      <c r="K57" s="194" t="s">
        <v>290</v>
      </c>
      <c r="L57" s="103">
        <v>2021</v>
      </c>
      <c r="M57" s="103">
        <v>633</v>
      </c>
      <c r="N57" s="104" t="s">
        <v>255</v>
      </c>
      <c r="O57" s="106" t="s">
        <v>291</v>
      </c>
      <c r="P57" s="104" t="s">
        <v>292</v>
      </c>
      <c r="Q57" s="104" t="s">
        <v>122</v>
      </c>
      <c r="R57" s="103">
        <v>4</v>
      </c>
      <c r="S57" s="106" t="s">
        <v>202</v>
      </c>
      <c r="T57" s="103">
        <v>2010501</v>
      </c>
      <c r="U57" s="103">
        <v>6130</v>
      </c>
      <c r="V57" s="103">
        <v>100</v>
      </c>
      <c r="W57" s="103">
        <v>9</v>
      </c>
      <c r="X57" s="108">
        <v>2020</v>
      </c>
      <c r="Y57" s="108">
        <v>428</v>
      </c>
      <c r="Z57" s="108">
        <v>0</v>
      </c>
      <c r="AA57" s="109" t="s">
        <v>122</v>
      </c>
      <c r="AB57" s="103">
        <v>101</v>
      </c>
      <c r="AC57" s="104" t="s">
        <v>255</v>
      </c>
      <c r="AD57" s="195" t="s">
        <v>293</v>
      </c>
      <c r="AE57" s="195" t="s">
        <v>255</v>
      </c>
      <c r="AF57" s="196">
        <f t="shared" si="5"/>
        <v>-30</v>
      </c>
      <c r="AG57" s="197">
        <f t="shared" si="6"/>
        <v>561.96</v>
      </c>
      <c r="AH57" s="198">
        <f t="shared" si="7"/>
        <v>-16858.800000000003</v>
      </c>
      <c r="AI57" s="199" t="s">
        <v>125</v>
      </c>
    </row>
    <row r="58" spans="1:35" ht="15">
      <c r="A58" s="103">
        <v>2021</v>
      </c>
      <c r="B58" s="103">
        <v>48</v>
      </c>
      <c r="C58" s="104" t="s">
        <v>255</v>
      </c>
      <c r="D58" s="193" t="s">
        <v>294</v>
      </c>
      <c r="E58" s="104" t="s">
        <v>158</v>
      </c>
      <c r="F58" s="106" t="s">
        <v>295</v>
      </c>
      <c r="G58" s="107">
        <v>181.25</v>
      </c>
      <c r="H58" s="107">
        <v>0</v>
      </c>
      <c r="I58" s="102" t="s">
        <v>125</v>
      </c>
      <c r="J58" s="107">
        <f t="shared" si="4"/>
        <v>181.25</v>
      </c>
      <c r="K58" s="194" t="s">
        <v>296</v>
      </c>
      <c r="L58" s="103">
        <v>2021</v>
      </c>
      <c r="M58" s="103">
        <v>421</v>
      </c>
      <c r="N58" s="104" t="s">
        <v>164</v>
      </c>
      <c r="O58" s="106" t="s">
        <v>297</v>
      </c>
      <c r="P58" s="104" t="s">
        <v>298</v>
      </c>
      <c r="Q58" s="104" t="s">
        <v>299</v>
      </c>
      <c r="R58" s="103">
        <v>2</v>
      </c>
      <c r="S58" s="106" t="s">
        <v>123</v>
      </c>
      <c r="T58" s="103">
        <v>1010203</v>
      </c>
      <c r="U58" s="103">
        <v>140</v>
      </c>
      <c r="V58" s="103">
        <v>22</v>
      </c>
      <c r="W58" s="103">
        <v>2</v>
      </c>
      <c r="X58" s="108">
        <v>2020</v>
      </c>
      <c r="Y58" s="108">
        <v>422</v>
      </c>
      <c r="Z58" s="108">
        <v>0</v>
      </c>
      <c r="AA58" s="109" t="s">
        <v>122</v>
      </c>
      <c r="AB58" s="103">
        <v>102</v>
      </c>
      <c r="AC58" s="104" t="s">
        <v>255</v>
      </c>
      <c r="AD58" s="195" t="s">
        <v>300</v>
      </c>
      <c r="AE58" s="195" t="s">
        <v>255</v>
      </c>
      <c r="AF58" s="196">
        <f t="shared" si="5"/>
        <v>-17</v>
      </c>
      <c r="AG58" s="197">
        <f t="shared" si="6"/>
        <v>181.25</v>
      </c>
      <c r="AH58" s="198">
        <f t="shared" si="7"/>
        <v>-3081.25</v>
      </c>
      <c r="AI58" s="199" t="s">
        <v>125</v>
      </c>
    </row>
    <row r="59" spans="1:35" ht="15">
      <c r="A59" s="103">
        <v>2021</v>
      </c>
      <c r="B59" s="103">
        <v>49</v>
      </c>
      <c r="C59" s="104" t="s">
        <v>255</v>
      </c>
      <c r="D59" s="193" t="s">
        <v>301</v>
      </c>
      <c r="E59" s="104" t="s">
        <v>158</v>
      </c>
      <c r="F59" s="106" t="s">
        <v>302</v>
      </c>
      <c r="G59" s="107">
        <v>750</v>
      </c>
      <c r="H59" s="107">
        <v>0</v>
      </c>
      <c r="I59" s="102" t="s">
        <v>125</v>
      </c>
      <c r="J59" s="107">
        <f t="shared" si="4"/>
        <v>750</v>
      </c>
      <c r="K59" s="194" t="s">
        <v>303</v>
      </c>
      <c r="L59" s="103">
        <v>2021</v>
      </c>
      <c r="M59" s="103">
        <v>422</v>
      </c>
      <c r="N59" s="104" t="s">
        <v>164</v>
      </c>
      <c r="O59" s="106" t="s">
        <v>297</v>
      </c>
      <c r="P59" s="104" t="s">
        <v>298</v>
      </c>
      <c r="Q59" s="104" t="s">
        <v>299</v>
      </c>
      <c r="R59" s="103">
        <v>2</v>
      </c>
      <c r="S59" s="106" t="s">
        <v>123</v>
      </c>
      <c r="T59" s="103">
        <v>1010203</v>
      </c>
      <c r="U59" s="103">
        <v>140</v>
      </c>
      <c r="V59" s="103">
        <v>22</v>
      </c>
      <c r="W59" s="103">
        <v>2</v>
      </c>
      <c r="X59" s="108">
        <v>2019</v>
      </c>
      <c r="Y59" s="108">
        <v>477</v>
      </c>
      <c r="Z59" s="108">
        <v>0</v>
      </c>
      <c r="AA59" s="109" t="s">
        <v>122</v>
      </c>
      <c r="AB59" s="103">
        <v>103</v>
      </c>
      <c r="AC59" s="104" t="s">
        <v>255</v>
      </c>
      <c r="AD59" s="195" t="s">
        <v>300</v>
      </c>
      <c r="AE59" s="195" t="s">
        <v>255</v>
      </c>
      <c r="AF59" s="196">
        <f t="shared" si="5"/>
        <v>-17</v>
      </c>
      <c r="AG59" s="197">
        <f t="shared" si="6"/>
        <v>750</v>
      </c>
      <c r="AH59" s="198">
        <f t="shared" si="7"/>
        <v>-12750</v>
      </c>
      <c r="AI59" s="199" t="s">
        <v>125</v>
      </c>
    </row>
    <row r="60" spans="1:35" ht="15">
      <c r="A60" s="103">
        <v>2021</v>
      </c>
      <c r="B60" s="103">
        <v>50</v>
      </c>
      <c r="C60" s="104" t="s">
        <v>255</v>
      </c>
      <c r="D60" s="193" t="s">
        <v>304</v>
      </c>
      <c r="E60" s="104" t="s">
        <v>305</v>
      </c>
      <c r="F60" s="106" t="s">
        <v>306</v>
      </c>
      <c r="G60" s="107">
        <v>810.2</v>
      </c>
      <c r="H60" s="107">
        <v>146.1</v>
      </c>
      <c r="I60" s="102" t="s">
        <v>117</v>
      </c>
      <c r="J60" s="107">
        <f t="shared" si="4"/>
        <v>664.1</v>
      </c>
      <c r="K60" s="194" t="s">
        <v>307</v>
      </c>
      <c r="L60" s="103">
        <v>2021</v>
      </c>
      <c r="M60" s="103">
        <v>466</v>
      </c>
      <c r="N60" s="104" t="s">
        <v>239</v>
      </c>
      <c r="O60" s="106" t="s">
        <v>235</v>
      </c>
      <c r="P60" s="104" t="s">
        <v>236</v>
      </c>
      <c r="Q60" s="104" t="s">
        <v>236</v>
      </c>
      <c r="R60" s="103">
        <v>2</v>
      </c>
      <c r="S60" s="106" t="s">
        <v>123</v>
      </c>
      <c r="T60" s="103">
        <v>1090603</v>
      </c>
      <c r="U60" s="103">
        <v>3660</v>
      </c>
      <c r="V60" s="103">
        <v>72</v>
      </c>
      <c r="W60" s="103">
        <v>1</v>
      </c>
      <c r="X60" s="108">
        <v>2021</v>
      </c>
      <c r="Y60" s="108">
        <v>254</v>
      </c>
      <c r="Z60" s="108">
        <v>0</v>
      </c>
      <c r="AA60" s="109" t="s">
        <v>122</v>
      </c>
      <c r="AB60" s="103">
        <v>106</v>
      </c>
      <c r="AC60" s="104" t="s">
        <v>255</v>
      </c>
      <c r="AD60" s="195" t="s">
        <v>308</v>
      </c>
      <c r="AE60" s="195" t="s">
        <v>255</v>
      </c>
      <c r="AF60" s="196">
        <f t="shared" si="5"/>
        <v>-21</v>
      </c>
      <c r="AG60" s="197">
        <f t="shared" si="6"/>
        <v>664.1</v>
      </c>
      <c r="AH60" s="198">
        <f t="shared" si="7"/>
        <v>-13946.1</v>
      </c>
      <c r="AI60" s="199" t="s">
        <v>125</v>
      </c>
    </row>
    <row r="61" spans="1:35" ht="15">
      <c r="A61" s="103">
        <v>2021</v>
      </c>
      <c r="B61" s="103">
        <v>51</v>
      </c>
      <c r="C61" s="104" t="s">
        <v>255</v>
      </c>
      <c r="D61" s="193" t="s">
        <v>309</v>
      </c>
      <c r="E61" s="104" t="s">
        <v>231</v>
      </c>
      <c r="F61" s="106"/>
      <c r="G61" s="107">
        <v>669.31</v>
      </c>
      <c r="H61" s="107">
        <v>120.7</v>
      </c>
      <c r="I61" s="102" t="s">
        <v>117</v>
      </c>
      <c r="J61" s="107">
        <f t="shared" si="4"/>
        <v>548.6099999999999</v>
      </c>
      <c r="K61" s="194" t="s">
        <v>307</v>
      </c>
      <c r="L61" s="103">
        <v>2021</v>
      </c>
      <c r="M61" s="103">
        <v>339</v>
      </c>
      <c r="N61" s="104" t="s">
        <v>234</v>
      </c>
      <c r="O61" s="106" t="s">
        <v>235</v>
      </c>
      <c r="P61" s="104" t="s">
        <v>236</v>
      </c>
      <c r="Q61" s="104" t="s">
        <v>236</v>
      </c>
      <c r="R61" s="103">
        <v>2</v>
      </c>
      <c r="S61" s="106" t="s">
        <v>123</v>
      </c>
      <c r="T61" s="103">
        <v>1090603</v>
      </c>
      <c r="U61" s="103">
        <v>3660</v>
      </c>
      <c r="V61" s="103">
        <v>72</v>
      </c>
      <c r="W61" s="103">
        <v>1</v>
      </c>
      <c r="X61" s="108">
        <v>2020</v>
      </c>
      <c r="Y61" s="108">
        <v>254</v>
      </c>
      <c r="Z61" s="108">
        <v>0</v>
      </c>
      <c r="AA61" s="109" t="s">
        <v>122</v>
      </c>
      <c r="AB61" s="103">
        <v>107</v>
      </c>
      <c r="AC61" s="104" t="s">
        <v>255</v>
      </c>
      <c r="AD61" s="195" t="s">
        <v>237</v>
      </c>
      <c r="AE61" s="195" t="s">
        <v>255</v>
      </c>
      <c r="AF61" s="196">
        <f t="shared" si="5"/>
        <v>-13</v>
      </c>
      <c r="AG61" s="197">
        <f t="shared" si="6"/>
        <v>548.6099999999999</v>
      </c>
      <c r="AH61" s="198">
        <f t="shared" si="7"/>
        <v>-7131.9299999999985</v>
      </c>
      <c r="AI61" s="199" t="s">
        <v>125</v>
      </c>
    </row>
    <row r="62" spans="1:35" ht="15">
      <c r="A62" s="103">
        <v>2021</v>
      </c>
      <c r="B62" s="103">
        <v>51</v>
      </c>
      <c r="C62" s="104" t="s">
        <v>255</v>
      </c>
      <c r="D62" s="193" t="s">
        <v>309</v>
      </c>
      <c r="E62" s="104" t="s">
        <v>231</v>
      </c>
      <c r="F62" s="106"/>
      <c r="G62" s="107">
        <v>140.89</v>
      </c>
      <c r="H62" s="107">
        <v>25.4</v>
      </c>
      <c r="I62" s="102" t="s">
        <v>117</v>
      </c>
      <c r="J62" s="107">
        <f t="shared" si="4"/>
        <v>115.48999999999998</v>
      </c>
      <c r="K62" s="194" t="s">
        <v>307</v>
      </c>
      <c r="L62" s="103">
        <v>2021</v>
      </c>
      <c r="M62" s="103">
        <v>339</v>
      </c>
      <c r="N62" s="104" t="s">
        <v>234</v>
      </c>
      <c r="O62" s="106" t="s">
        <v>235</v>
      </c>
      <c r="P62" s="104" t="s">
        <v>236</v>
      </c>
      <c r="Q62" s="104" t="s">
        <v>236</v>
      </c>
      <c r="R62" s="103">
        <v>2</v>
      </c>
      <c r="S62" s="106" t="s">
        <v>123</v>
      </c>
      <c r="T62" s="103">
        <v>1100503</v>
      </c>
      <c r="U62" s="103">
        <v>4210</v>
      </c>
      <c r="V62" s="103">
        <v>79</v>
      </c>
      <c r="W62" s="103">
        <v>1</v>
      </c>
      <c r="X62" s="108">
        <v>2020</v>
      </c>
      <c r="Y62" s="108">
        <v>255</v>
      </c>
      <c r="Z62" s="108">
        <v>0</v>
      </c>
      <c r="AA62" s="109" t="s">
        <v>122</v>
      </c>
      <c r="AB62" s="103">
        <v>108</v>
      </c>
      <c r="AC62" s="104" t="s">
        <v>255</v>
      </c>
      <c r="AD62" s="195" t="s">
        <v>237</v>
      </c>
      <c r="AE62" s="195" t="s">
        <v>255</v>
      </c>
      <c r="AF62" s="196">
        <f t="shared" si="5"/>
        <v>-13</v>
      </c>
      <c r="AG62" s="197">
        <f t="shared" si="6"/>
        <v>115.48999999999998</v>
      </c>
      <c r="AH62" s="198">
        <f t="shared" si="7"/>
        <v>-1501.3699999999997</v>
      </c>
      <c r="AI62" s="199" t="s">
        <v>125</v>
      </c>
    </row>
    <row r="63" spans="1:35" ht="15">
      <c r="A63" s="103">
        <v>2021</v>
      </c>
      <c r="B63" s="103">
        <v>52</v>
      </c>
      <c r="C63" s="104" t="s">
        <v>255</v>
      </c>
      <c r="D63" s="193" t="s">
        <v>310</v>
      </c>
      <c r="E63" s="104" t="s">
        <v>137</v>
      </c>
      <c r="F63" s="106" t="s">
        <v>161</v>
      </c>
      <c r="G63" s="107">
        <v>662.81</v>
      </c>
      <c r="H63" s="107">
        <v>119.52</v>
      </c>
      <c r="I63" s="102" t="s">
        <v>117</v>
      </c>
      <c r="J63" s="107">
        <f t="shared" si="4"/>
        <v>543.29</v>
      </c>
      <c r="K63" s="194" t="s">
        <v>167</v>
      </c>
      <c r="L63" s="103">
        <v>2021</v>
      </c>
      <c r="M63" s="103">
        <v>537</v>
      </c>
      <c r="N63" s="104" t="s">
        <v>247</v>
      </c>
      <c r="O63" s="106" t="s">
        <v>162</v>
      </c>
      <c r="P63" s="104" t="s">
        <v>163</v>
      </c>
      <c r="Q63" s="104" t="s">
        <v>163</v>
      </c>
      <c r="R63" s="103">
        <v>2</v>
      </c>
      <c r="S63" s="106" t="s">
        <v>123</v>
      </c>
      <c r="T63" s="103">
        <v>1010203</v>
      </c>
      <c r="U63" s="103">
        <v>140</v>
      </c>
      <c r="V63" s="103">
        <v>22</v>
      </c>
      <c r="W63" s="103">
        <v>25</v>
      </c>
      <c r="X63" s="108">
        <v>2021</v>
      </c>
      <c r="Y63" s="108">
        <v>109</v>
      </c>
      <c r="Z63" s="108">
        <v>0</v>
      </c>
      <c r="AA63" s="109" t="s">
        <v>255</v>
      </c>
      <c r="AB63" s="103">
        <v>117</v>
      </c>
      <c r="AC63" s="104" t="s">
        <v>193</v>
      </c>
      <c r="AD63" s="195" t="s">
        <v>256</v>
      </c>
      <c r="AE63" s="195" t="s">
        <v>193</v>
      </c>
      <c r="AF63" s="196">
        <f t="shared" si="5"/>
        <v>-23</v>
      </c>
      <c r="AG63" s="197">
        <f t="shared" si="6"/>
        <v>543.29</v>
      </c>
      <c r="AH63" s="198">
        <f t="shared" si="7"/>
        <v>-12495.669999999998</v>
      </c>
      <c r="AI63" s="199" t="s">
        <v>125</v>
      </c>
    </row>
    <row r="64" spans="1:35" ht="15">
      <c r="A64" s="103">
        <v>2021</v>
      </c>
      <c r="B64" s="103">
        <v>53</v>
      </c>
      <c r="C64" s="104" t="s">
        <v>193</v>
      </c>
      <c r="D64" s="193" t="s">
        <v>311</v>
      </c>
      <c r="E64" s="104" t="s">
        <v>164</v>
      </c>
      <c r="F64" s="106" t="s">
        <v>116</v>
      </c>
      <c r="G64" s="107">
        <v>5404.23</v>
      </c>
      <c r="H64" s="107">
        <v>974.53</v>
      </c>
      <c r="I64" s="102" t="s">
        <v>117</v>
      </c>
      <c r="J64" s="107">
        <f t="shared" si="4"/>
        <v>4429.7</v>
      </c>
      <c r="K64" s="194" t="s">
        <v>118</v>
      </c>
      <c r="L64" s="103">
        <v>2021</v>
      </c>
      <c r="M64" s="103">
        <v>429</v>
      </c>
      <c r="N64" s="104" t="s">
        <v>164</v>
      </c>
      <c r="O64" s="106" t="s">
        <v>120</v>
      </c>
      <c r="P64" s="104" t="s">
        <v>121</v>
      </c>
      <c r="Q64" s="104" t="s">
        <v>122</v>
      </c>
      <c r="R64" s="103">
        <v>2</v>
      </c>
      <c r="S64" s="106" t="s">
        <v>123</v>
      </c>
      <c r="T64" s="103">
        <v>1090603</v>
      </c>
      <c r="U64" s="103">
        <v>3660</v>
      </c>
      <c r="V64" s="103">
        <v>95</v>
      </c>
      <c r="W64" s="103">
        <v>1</v>
      </c>
      <c r="X64" s="108">
        <v>2021</v>
      </c>
      <c r="Y64" s="108">
        <v>130</v>
      </c>
      <c r="Z64" s="108">
        <v>0</v>
      </c>
      <c r="AA64" s="109" t="s">
        <v>255</v>
      </c>
      <c r="AB64" s="103">
        <v>110</v>
      </c>
      <c r="AC64" s="104" t="s">
        <v>193</v>
      </c>
      <c r="AD64" s="195" t="s">
        <v>300</v>
      </c>
      <c r="AE64" s="195" t="s">
        <v>193</v>
      </c>
      <c r="AF64" s="196">
        <f t="shared" si="5"/>
        <v>-16</v>
      </c>
      <c r="AG64" s="197">
        <f t="shared" si="6"/>
        <v>4429.7</v>
      </c>
      <c r="AH64" s="198">
        <f t="shared" si="7"/>
        <v>-70875.2</v>
      </c>
      <c r="AI64" s="199" t="s">
        <v>125</v>
      </c>
    </row>
    <row r="65" spans="1:35" ht="15">
      <c r="A65" s="103">
        <v>2021</v>
      </c>
      <c r="B65" s="103">
        <v>54</v>
      </c>
      <c r="C65" s="104" t="s">
        <v>193</v>
      </c>
      <c r="D65" s="193" t="s">
        <v>312</v>
      </c>
      <c r="E65" s="104" t="s">
        <v>195</v>
      </c>
      <c r="F65" s="106" t="s">
        <v>116</v>
      </c>
      <c r="G65" s="107">
        <v>-439.2</v>
      </c>
      <c r="H65" s="107">
        <v>-79.2</v>
      </c>
      <c r="I65" s="102" t="s">
        <v>117</v>
      </c>
      <c r="J65" s="107">
        <f t="shared" si="4"/>
        <v>-360</v>
      </c>
      <c r="K65" s="194" t="s">
        <v>118</v>
      </c>
      <c r="L65" s="103">
        <v>2021</v>
      </c>
      <c r="M65" s="103">
        <v>606</v>
      </c>
      <c r="N65" s="104" t="s">
        <v>195</v>
      </c>
      <c r="O65" s="106" t="s">
        <v>120</v>
      </c>
      <c r="P65" s="104" t="s">
        <v>121</v>
      </c>
      <c r="Q65" s="104" t="s">
        <v>122</v>
      </c>
      <c r="R65" s="103">
        <v>2</v>
      </c>
      <c r="S65" s="106" t="s">
        <v>123</v>
      </c>
      <c r="T65" s="103">
        <v>1090603</v>
      </c>
      <c r="U65" s="103">
        <v>3660</v>
      </c>
      <c r="V65" s="103">
        <v>95</v>
      </c>
      <c r="W65" s="103">
        <v>1</v>
      </c>
      <c r="X65" s="108">
        <v>2021</v>
      </c>
      <c r="Y65" s="108">
        <v>130</v>
      </c>
      <c r="Z65" s="108">
        <v>0</v>
      </c>
      <c r="AA65" s="109" t="s">
        <v>255</v>
      </c>
      <c r="AB65" s="103">
        <v>110</v>
      </c>
      <c r="AC65" s="104" t="s">
        <v>193</v>
      </c>
      <c r="AD65" s="195" t="s">
        <v>313</v>
      </c>
      <c r="AE65" s="195" t="s">
        <v>193</v>
      </c>
      <c r="AF65" s="196">
        <f t="shared" si="5"/>
        <v>-27</v>
      </c>
      <c r="AG65" s="197">
        <f t="shared" si="6"/>
        <v>-360</v>
      </c>
      <c r="AH65" s="198">
        <f t="shared" si="7"/>
        <v>9720</v>
      </c>
      <c r="AI65" s="199" t="s">
        <v>125</v>
      </c>
    </row>
    <row r="66" spans="1:35" ht="15">
      <c r="A66" s="103">
        <v>2021</v>
      </c>
      <c r="B66" s="103">
        <v>56</v>
      </c>
      <c r="C66" s="104" t="s">
        <v>314</v>
      </c>
      <c r="D66" s="193" t="s">
        <v>315</v>
      </c>
      <c r="E66" s="104" t="s">
        <v>113</v>
      </c>
      <c r="F66" s="106" t="s">
        <v>316</v>
      </c>
      <c r="G66" s="107">
        <v>580</v>
      </c>
      <c r="H66" s="107">
        <v>0</v>
      </c>
      <c r="I66" s="102" t="s">
        <v>125</v>
      </c>
      <c r="J66" s="107">
        <f t="shared" si="4"/>
        <v>580</v>
      </c>
      <c r="K66" s="194" t="s">
        <v>317</v>
      </c>
      <c r="L66" s="103">
        <v>2021</v>
      </c>
      <c r="M66" s="103">
        <v>212</v>
      </c>
      <c r="N66" s="104" t="s">
        <v>113</v>
      </c>
      <c r="O66" s="106" t="s">
        <v>318</v>
      </c>
      <c r="P66" s="104" t="s">
        <v>319</v>
      </c>
      <c r="Q66" s="104" t="s">
        <v>320</v>
      </c>
      <c r="R66" s="103">
        <v>3</v>
      </c>
      <c r="S66" s="106" t="s">
        <v>321</v>
      </c>
      <c r="T66" s="103">
        <v>1010303</v>
      </c>
      <c r="U66" s="103">
        <v>250</v>
      </c>
      <c r="V66" s="103">
        <v>27</v>
      </c>
      <c r="W66" s="103">
        <v>1</v>
      </c>
      <c r="X66" s="108">
        <v>2020</v>
      </c>
      <c r="Y66" s="108">
        <v>362</v>
      </c>
      <c r="Z66" s="108">
        <v>0</v>
      </c>
      <c r="AA66" s="109" t="s">
        <v>122</v>
      </c>
      <c r="AB66" s="103">
        <v>140</v>
      </c>
      <c r="AC66" s="104" t="s">
        <v>314</v>
      </c>
      <c r="AD66" s="195" t="s">
        <v>322</v>
      </c>
      <c r="AE66" s="195" t="s">
        <v>314</v>
      </c>
      <c r="AF66" s="196">
        <f t="shared" si="5"/>
        <v>3</v>
      </c>
      <c r="AG66" s="197">
        <f t="shared" si="6"/>
        <v>580</v>
      </c>
      <c r="AH66" s="198">
        <f t="shared" si="7"/>
        <v>1740</v>
      </c>
      <c r="AI66" s="199" t="s">
        <v>125</v>
      </c>
    </row>
    <row r="67" spans="1:35" ht="15">
      <c r="A67" s="103">
        <v>2021</v>
      </c>
      <c r="B67" s="103">
        <v>57</v>
      </c>
      <c r="C67" s="104" t="s">
        <v>194</v>
      </c>
      <c r="D67" s="193" t="s">
        <v>323</v>
      </c>
      <c r="E67" s="104" t="s">
        <v>324</v>
      </c>
      <c r="F67" s="106" t="s">
        <v>325</v>
      </c>
      <c r="G67" s="107">
        <v>657.01</v>
      </c>
      <c r="H67" s="107">
        <v>118.48</v>
      </c>
      <c r="I67" s="102" t="s">
        <v>117</v>
      </c>
      <c r="J67" s="107">
        <f t="shared" si="4"/>
        <v>538.53</v>
      </c>
      <c r="K67" s="194" t="s">
        <v>326</v>
      </c>
      <c r="L67" s="103">
        <v>2020</v>
      </c>
      <c r="M67" s="103">
        <v>4893</v>
      </c>
      <c r="N67" s="104" t="s">
        <v>327</v>
      </c>
      <c r="O67" s="106" t="s">
        <v>328</v>
      </c>
      <c r="P67" s="104" t="s">
        <v>329</v>
      </c>
      <c r="Q67" s="104" t="s">
        <v>330</v>
      </c>
      <c r="R67" s="103">
        <v>2</v>
      </c>
      <c r="S67" s="106" t="s">
        <v>123</v>
      </c>
      <c r="T67" s="103">
        <v>2010505</v>
      </c>
      <c r="U67" s="103">
        <v>6170</v>
      </c>
      <c r="V67" s="103">
        <v>101</v>
      </c>
      <c r="W67" s="103">
        <v>6</v>
      </c>
      <c r="X67" s="108">
        <v>2020</v>
      </c>
      <c r="Y67" s="108">
        <v>404</v>
      </c>
      <c r="Z67" s="108">
        <v>0</v>
      </c>
      <c r="AA67" s="109" t="s">
        <v>122</v>
      </c>
      <c r="AB67" s="103">
        <v>182</v>
      </c>
      <c r="AC67" s="104" t="s">
        <v>194</v>
      </c>
      <c r="AD67" s="195" t="s">
        <v>331</v>
      </c>
      <c r="AE67" s="195" t="s">
        <v>194</v>
      </c>
      <c r="AF67" s="196">
        <f t="shared" si="5"/>
        <v>27</v>
      </c>
      <c r="AG67" s="197">
        <f t="shared" si="6"/>
        <v>538.53</v>
      </c>
      <c r="AH67" s="198">
        <f t="shared" si="7"/>
        <v>14540.31</v>
      </c>
      <c r="AI67" s="199" t="s">
        <v>125</v>
      </c>
    </row>
    <row r="68" spans="1:35" ht="15">
      <c r="A68" s="103">
        <v>2021</v>
      </c>
      <c r="B68" s="103">
        <v>58</v>
      </c>
      <c r="C68" s="104" t="s">
        <v>194</v>
      </c>
      <c r="D68" s="193" t="s">
        <v>332</v>
      </c>
      <c r="E68" s="104" t="s">
        <v>333</v>
      </c>
      <c r="F68" s="106" t="s">
        <v>334</v>
      </c>
      <c r="G68" s="107">
        <v>21.96</v>
      </c>
      <c r="H68" s="107">
        <v>3.96</v>
      </c>
      <c r="I68" s="102" t="s">
        <v>117</v>
      </c>
      <c r="J68" s="107">
        <f t="shared" si="4"/>
        <v>18</v>
      </c>
      <c r="K68" s="194" t="s">
        <v>122</v>
      </c>
      <c r="L68" s="103">
        <v>2021</v>
      </c>
      <c r="M68" s="103">
        <v>2</v>
      </c>
      <c r="N68" s="104" t="s">
        <v>119</v>
      </c>
      <c r="O68" s="106" t="s">
        <v>335</v>
      </c>
      <c r="P68" s="104" t="s">
        <v>336</v>
      </c>
      <c r="Q68" s="104" t="s">
        <v>337</v>
      </c>
      <c r="R68" s="103">
        <v>2</v>
      </c>
      <c r="S68" s="106" t="s">
        <v>123</v>
      </c>
      <c r="T68" s="103">
        <v>1090202</v>
      </c>
      <c r="U68" s="103">
        <v>3210</v>
      </c>
      <c r="V68" s="103">
        <v>25</v>
      </c>
      <c r="W68" s="103">
        <v>9</v>
      </c>
      <c r="X68" s="108">
        <v>2020</v>
      </c>
      <c r="Y68" s="108">
        <v>115</v>
      </c>
      <c r="Z68" s="108">
        <v>0</v>
      </c>
      <c r="AA68" s="109" t="s">
        <v>122</v>
      </c>
      <c r="AB68" s="103">
        <v>183</v>
      </c>
      <c r="AC68" s="104" t="s">
        <v>194</v>
      </c>
      <c r="AD68" s="195" t="s">
        <v>124</v>
      </c>
      <c r="AE68" s="195" t="s">
        <v>194</v>
      </c>
      <c r="AF68" s="196">
        <f t="shared" si="5"/>
        <v>15</v>
      </c>
      <c r="AG68" s="197">
        <f t="shared" si="6"/>
        <v>18</v>
      </c>
      <c r="AH68" s="198">
        <f t="shared" si="7"/>
        <v>270</v>
      </c>
      <c r="AI68" s="199" t="s">
        <v>125</v>
      </c>
    </row>
    <row r="69" spans="1:35" ht="15">
      <c r="A69" s="103">
        <v>2021</v>
      </c>
      <c r="B69" s="103">
        <v>59</v>
      </c>
      <c r="C69" s="104" t="s">
        <v>338</v>
      </c>
      <c r="D69" s="193" t="s">
        <v>339</v>
      </c>
      <c r="E69" s="104" t="s">
        <v>128</v>
      </c>
      <c r="F69" s="106" t="s">
        <v>340</v>
      </c>
      <c r="G69" s="107">
        <v>300</v>
      </c>
      <c r="H69" s="107">
        <v>27.27</v>
      </c>
      <c r="I69" s="102" t="s">
        <v>117</v>
      </c>
      <c r="J69" s="107">
        <f t="shared" si="4"/>
        <v>272.73</v>
      </c>
      <c r="K69" s="194" t="s">
        <v>341</v>
      </c>
      <c r="L69" s="103">
        <v>2021</v>
      </c>
      <c r="M69" s="103">
        <v>635</v>
      </c>
      <c r="N69" s="104" t="s">
        <v>255</v>
      </c>
      <c r="O69" s="106" t="s">
        <v>342</v>
      </c>
      <c r="P69" s="104" t="s">
        <v>343</v>
      </c>
      <c r="Q69" s="104" t="s">
        <v>122</v>
      </c>
      <c r="R69" s="103">
        <v>4</v>
      </c>
      <c r="S69" s="106" t="s">
        <v>202</v>
      </c>
      <c r="T69" s="103">
        <v>1010803</v>
      </c>
      <c r="U69" s="103">
        <v>800</v>
      </c>
      <c r="V69" s="103">
        <v>41</v>
      </c>
      <c r="W69" s="103">
        <v>6</v>
      </c>
      <c r="X69" s="108">
        <v>2020</v>
      </c>
      <c r="Y69" s="108">
        <v>333</v>
      </c>
      <c r="Z69" s="108">
        <v>0</v>
      </c>
      <c r="AA69" s="109" t="s">
        <v>122</v>
      </c>
      <c r="AB69" s="103">
        <v>184</v>
      </c>
      <c r="AC69" s="104" t="s">
        <v>194</v>
      </c>
      <c r="AD69" s="195" t="s">
        <v>293</v>
      </c>
      <c r="AE69" s="195" t="s">
        <v>194</v>
      </c>
      <c r="AF69" s="196">
        <f t="shared" si="5"/>
        <v>-23</v>
      </c>
      <c r="AG69" s="197">
        <f t="shared" si="6"/>
        <v>272.73</v>
      </c>
      <c r="AH69" s="198">
        <f t="shared" si="7"/>
        <v>-6272.790000000001</v>
      </c>
      <c r="AI69" s="199" t="s">
        <v>125</v>
      </c>
    </row>
    <row r="70" spans="1:35" ht="15">
      <c r="A70" s="103">
        <v>2021</v>
      </c>
      <c r="B70" s="103">
        <v>60</v>
      </c>
      <c r="C70" s="104" t="s">
        <v>338</v>
      </c>
      <c r="D70" s="193" t="s">
        <v>344</v>
      </c>
      <c r="E70" s="104" t="s">
        <v>193</v>
      </c>
      <c r="F70" s="106"/>
      <c r="G70" s="107">
        <v>9270.3</v>
      </c>
      <c r="H70" s="107">
        <v>1671.69</v>
      </c>
      <c r="I70" s="102" t="s">
        <v>117</v>
      </c>
      <c r="J70" s="107">
        <f t="shared" si="4"/>
        <v>7598.609999999999</v>
      </c>
      <c r="K70" s="194" t="s">
        <v>345</v>
      </c>
      <c r="L70" s="103">
        <v>2021</v>
      </c>
      <c r="M70" s="103">
        <v>675</v>
      </c>
      <c r="N70" s="104" t="s">
        <v>193</v>
      </c>
      <c r="O70" s="106" t="s">
        <v>346</v>
      </c>
      <c r="P70" s="104" t="s">
        <v>347</v>
      </c>
      <c r="Q70" s="104" t="s">
        <v>347</v>
      </c>
      <c r="R70" s="103">
        <v>2</v>
      </c>
      <c r="S70" s="106" t="s">
        <v>123</v>
      </c>
      <c r="T70" s="103">
        <v>2090101</v>
      </c>
      <c r="U70" s="103">
        <v>8530</v>
      </c>
      <c r="V70" s="103">
        <v>164</v>
      </c>
      <c r="W70" s="103">
        <v>4</v>
      </c>
      <c r="X70" s="108">
        <v>2020</v>
      </c>
      <c r="Y70" s="108">
        <v>98</v>
      </c>
      <c r="Z70" s="108">
        <v>2</v>
      </c>
      <c r="AA70" s="109" t="s">
        <v>122</v>
      </c>
      <c r="AB70" s="103">
        <v>185</v>
      </c>
      <c r="AC70" s="104" t="s">
        <v>194</v>
      </c>
      <c r="AD70" s="195" t="s">
        <v>348</v>
      </c>
      <c r="AE70" s="195" t="s">
        <v>194</v>
      </c>
      <c r="AF70" s="196">
        <f t="shared" si="5"/>
        <v>-24</v>
      </c>
      <c r="AG70" s="197">
        <f t="shared" si="6"/>
        <v>7598.609999999999</v>
      </c>
      <c r="AH70" s="198">
        <f t="shared" si="7"/>
        <v>-182366.63999999996</v>
      </c>
      <c r="AI70" s="199" t="s">
        <v>125</v>
      </c>
    </row>
    <row r="71" spans="1:35" ht="15">
      <c r="A71" s="103">
        <v>2021</v>
      </c>
      <c r="B71" s="103">
        <v>60</v>
      </c>
      <c r="C71" s="104" t="s">
        <v>338</v>
      </c>
      <c r="D71" s="193" t="s">
        <v>344</v>
      </c>
      <c r="E71" s="104" t="s">
        <v>193</v>
      </c>
      <c r="F71" s="106"/>
      <c r="G71" s="107">
        <v>112.01</v>
      </c>
      <c r="H71" s="107">
        <v>20.2</v>
      </c>
      <c r="I71" s="102" t="s">
        <v>117</v>
      </c>
      <c r="J71" s="107">
        <f t="shared" si="4"/>
        <v>91.81</v>
      </c>
      <c r="K71" s="194" t="s">
        <v>345</v>
      </c>
      <c r="L71" s="103">
        <v>2021</v>
      </c>
      <c r="M71" s="103">
        <v>675</v>
      </c>
      <c r="N71" s="104" t="s">
        <v>193</v>
      </c>
      <c r="O71" s="106" t="s">
        <v>346</v>
      </c>
      <c r="P71" s="104" t="s">
        <v>347</v>
      </c>
      <c r="Q71" s="104" t="s">
        <v>347</v>
      </c>
      <c r="R71" s="103">
        <v>2</v>
      </c>
      <c r="S71" s="106" t="s">
        <v>123</v>
      </c>
      <c r="T71" s="103">
        <v>2090101</v>
      </c>
      <c r="U71" s="103">
        <v>8530</v>
      </c>
      <c r="V71" s="103">
        <v>164</v>
      </c>
      <c r="W71" s="103">
        <v>4</v>
      </c>
      <c r="X71" s="108">
        <v>2020</v>
      </c>
      <c r="Y71" s="108">
        <v>366</v>
      </c>
      <c r="Z71" s="108">
        <v>0</v>
      </c>
      <c r="AA71" s="109" t="s">
        <v>122</v>
      </c>
      <c r="AB71" s="103">
        <v>186</v>
      </c>
      <c r="AC71" s="104" t="s">
        <v>194</v>
      </c>
      <c r="AD71" s="195" t="s">
        <v>348</v>
      </c>
      <c r="AE71" s="195" t="s">
        <v>194</v>
      </c>
      <c r="AF71" s="196">
        <f t="shared" si="5"/>
        <v>-24</v>
      </c>
      <c r="AG71" s="197">
        <f t="shared" si="6"/>
        <v>91.81</v>
      </c>
      <c r="AH71" s="198">
        <f t="shared" si="7"/>
        <v>-2203.44</v>
      </c>
      <c r="AI71" s="199" t="s">
        <v>125</v>
      </c>
    </row>
    <row r="72" spans="1:35" ht="15">
      <c r="A72" s="103">
        <v>2021</v>
      </c>
      <c r="B72" s="103">
        <v>62</v>
      </c>
      <c r="C72" s="104" t="s">
        <v>338</v>
      </c>
      <c r="D72" s="193" t="s">
        <v>349</v>
      </c>
      <c r="E72" s="104" t="s">
        <v>128</v>
      </c>
      <c r="F72" s="106"/>
      <c r="G72" s="107">
        <v>-330</v>
      </c>
      <c r="H72" s="107">
        <v>-30</v>
      </c>
      <c r="I72" s="102" t="s">
        <v>117</v>
      </c>
      <c r="J72" s="107">
        <f aca="true" t="shared" si="8" ref="J72:J103">IF(I72="SI",G72-H72,G72)</f>
        <v>-300</v>
      </c>
      <c r="K72" s="194" t="s">
        <v>122</v>
      </c>
      <c r="L72" s="103">
        <v>2021</v>
      </c>
      <c r="M72" s="103">
        <v>634</v>
      </c>
      <c r="N72" s="104" t="s">
        <v>255</v>
      </c>
      <c r="O72" s="106" t="s">
        <v>342</v>
      </c>
      <c r="P72" s="104" t="s">
        <v>343</v>
      </c>
      <c r="Q72" s="104" t="s">
        <v>122</v>
      </c>
      <c r="R72" s="103" t="s">
        <v>350</v>
      </c>
      <c r="S72" s="106" t="s">
        <v>350</v>
      </c>
      <c r="T72" s="103"/>
      <c r="U72" s="103">
        <v>0</v>
      </c>
      <c r="V72" s="103">
        <v>0</v>
      </c>
      <c r="W72" s="103">
        <v>0</v>
      </c>
      <c r="X72" s="108">
        <v>0</v>
      </c>
      <c r="Y72" s="108">
        <v>0</v>
      </c>
      <c r="Z72" s="108">
        <v>0</v>
      </c>
      <c r="AA72" s="109" t="s">
        <v>122</v>
      </c>
      <c r="AB72" s="103">
        <v>0</v>
      </c>
      <c r="AC72" s="104" t="s">
        <v>194</v>
      </c>
      <c r="AD72" s="195" t="s">
        <v>293</v>
      </c>
      <c r="AE72" s="195" t="s">
        <v>194</v>
      </c>
      <c r="AF72" s="196">
        <f aca="true" t="shared" si="9" ref="AF72:AF103">AE72-AD72</f>
        <v>-23</v>
      </c>
      <c r="AG72" s="197">
        <f aca="true" t="shared" si="10" ref="AG72:AG103">IF(AI72="SI",0,J72)</f>
        <v>-300</v>
      </c>
      <c r="AH72" s="198">
        <f aca="true" t="shared" si="11" ref="AH72:AH103">AG72*AF72</f>
        <v>6900</v>
      </c>
      <c r="AI72" s="199" t="s">
        <v>125</v>
      </c>
    </row>
    <row r="73" spans="1:35" ht="15">
      <c r="A73" s="103">
        <v>2021</v>
      </c>
      <c r="B73" s="103">
        <v>63</v>
      </c>
      <c r="C73" s="104" t="s">
        <v>351</v>
      </c>
      <c r="D73" s="193" t="s">
        <v>230</v>
      </c>
      <c r="E73" s="104" t="s">
        <v>352</v>
      </c>
      <c r="F73" s="106" t="s">
        <v>353</v>
      </c>
      <c r="G73" s="107">
        <v>3349.18</v>
      </c>
      <c r="H73" s="107">
        <v>603.95</v>
      </c>
      <c r="I73" s="102" t="s">
        <v>125</v>
      </c>
      <c r="J73" s="107">
        <f t="shared" si="8"/>
        <v>3349.18</v>
      </c>
      <c r="K73" s="194" t="s">
        <v>354</v>
      </c>
      <c r="L73" s="103">
        <v>2021</v>
      </c>
      <c r="M73" s="103">
        <v>148</v>
      </c>
      <c r="N73" s="104" t="s">
        <v>352</v>
      </c>
      <c r="O73" s="106" t="s">
        <v>355</v>
      </c>
      <c r="P73" s="104" t="s">
        <v>356</v>
      </c>
      <c r="Q73" s="104" t="s">
        <v>357</v>
      </c>
      <c r="R73" s="103">
        <v>2</v>
      </c>
      <c r="S73" s="106" t="s">
        <v>123</v>
      </c>
      <c r="T73" s="103">
        <v>2090101</v>
      </c>
      <c r="U73" s="103">
        <v>8530</v>
      </c>
      <c r="V73" s="103">
        <v>152</v>
      </c>
      <c r="W73" s="103">
        <v>5</v>
      </c>
      <c r="X73" s="108">
        <v>2020</v>
      </c>
      <c r="Y73" s="108">
        <v>281</v>
      </c>
      <c r="Z73" s="108">
        <v>0</v>
      </c>
      <c r="AA73" s="109" t="s">
        <v>122</v>
      </c>
      <c r="AB73" s="103">
        <v>187</v>
      </c>
      <c r="AC73" s="104" t="s">
        <v>351</v>
      </c>
      <c r="AD73" s="195" t="s">
        <v>255</v>
      </c>
      <c r="AE73" s="195" t="s">
        <v>351</v>
      </c>
      <c r="AF73" s="196">
        <f t="shared" si="9"/>
        <v>12</v>
      </c>
      <c r="AG73" s="197">
        <f t="shared" si="10"/>
        <v>3349.18</v>
      </c>
      <c r="AH73" s="198">
        <f t="shared" si="11"/>
        <v>40190.159999999996</v>
      </c>
      <c r="AI73" s="199" t="s">
        <v>125</v>
      </c>
    </row>
    <row r="74" spans="1:35" ht="15">
      <c r="A74" s="103">
        <v>2021</v>
      </c>
      <c r="B74" s="103">
        <v>64</v>
      </c>
      <c r="C74" s="104" t="s">
        <v>351</v>
      </c>
      <c r="D74" s="193" t="s">
        <v>358</v>
      </c>
      <c r="E74" s="104" t="s">
        <v>305</v>
      </c>
      <c r="F74" s="106" t="s">
        <v>232</v>
      </c>
      <c r="G74" s="107">
        <v>543.51</v>
      </c>
      <c r="H74" s="107">
        <v>98.01</v>
      </c>
      <c r="I74" s="102" t="s">
        <v>117</v>
      </c>
      <c r="J74" s="107">
        <f t="shared" si="8"/>
        <v>445.5</v>
      </c>
      <c r="K74" s="194" t="s">
        <v>233</v>
      </c>
      <c r="L74" s="103">
        <v>2021</v>
      </c>
      <c r="M74" s="103">
        <v>467</v>
      </c>
      <c r="N74" s="104" t="s">
        <v>239</v>
      </c>
      <c r="O74" s="106" t="s">
        <v>235</v>
      </c>
      <c r="P74" s="104" t="s">
        <v>236</v>
      </c>
      <c r="Q74" s="104" t="s">
        <v>236</v>
      </c>
      <c r="R74" s="103">
        <v>4</v>
      </c>
      <c r="S74" s="106" t="s">
        <v>202</v>
      </c>
      <c r="T74" s="103">
        <v>1050103</v>
      </c>
      <c r="U74" s="103">
        <v>2010</v>
      </c>
      <c r="V74" s="103">
        <v>58</v>
      </c>
      <c r="W74" s="103">
        <v>1</v>
      </c>
      <c r="X74" s="108">
        <v>2021</v>
      </c>
      <c r="Y74" s="108">
        <v>261</v>
      </c>
      <c r="Z74" s="108">
        <v>0</v>
      </c>
      <c r="AA74" s="109" t="s">
        <v>122</v>
      </c>
      <c r="AB74" s="103">
        <v>189</v>
      </c>
      <c r="AC74" s="104" t="s">
        <v>351</v>
      </c>
      <c r="AD74" s="195" t="s">
        <v>308</v>
      </c>
      <c r="AE74" s="195" t="s">
        <v>351</v>
      </c>
      <c r="AF74" s="196">
        <f t="shared" si="9"/>
        <v>-9</v>
      </c>
      <c r="AG74" s="197">
        <f t="shared" si="10"/>
        <v>445.5</v>
      </c>
      <c r="AH74" s="198">
        <f t="shared" si="11"/>
        <v>-4009.5</v>
      </c>
      <c r="AI74" s="199" t="s">
        <v>125</v>
      </c>
    </row>
    <row r="75" spans="1:35" ht="15">
      <c r="A75" s="103">
        <v>2021</v>
      </c>
      <c r="B75" s="103">
        <v>65</v>
      </c>
      <c r="C75" s="104" t="s">
        <v>351</v>
      </c>
      <c r="D75" s="193" t="s">
        <v>359</v>
      </c>
      <c r="E75" s="104" t="s">
        <v>360</v>
      </c>
      <c r="F75" s="106" t="s">
        <v>361</v>
      </c>
      <c r="G75" s="107">
        <v>-115.96</v>
      </c>
      <c r="H75" s="107">
        <v>-2.88</v>
      </c>
      <c r="I75" s="102" t="s">
        <v>117</v>
      </c>
      <c r="J75" s="107">
        <f t="shared" si="8"/>
        <v>-113.08</v>
      </c>
      <c r="K75" s="194" t="s">
        <v>362</v>
      </c>
      <c r="L75" s="103">
        <v>2020</v>
      </c>
      <c r="M75" s="103">
        <v>4837</v>
      </c>
      <c r="N75" s="104" t="s">
        <v>363</v>
      </c>
      <c r="O75" s="106" t="s">
        <v>364</v>
      </c>
      <c r="P75" s="104" t="s">
        <v>365</v>
      </c>
      <c r="Q75" s="104" t="s">
        <v>365</v>
      </c>
      <c r="R75" s="103" t="s">
        <v>350</v>
      </c>
      <c r="S75" s="106" t="s">
        <v>350</v>
      </c>
      <c r="T75" s="103"/>
      <c r="U75" s="103">
        <v>0</v>
      </c>
      <c r="V75" s="103">
        <v>0</v>
      </c>
      <c r="W75" s="103">
        <v>0</v>
      </c>
      <c r="X75" s="108">
        <v>0</v>
      </c>
      <c r="Y75" s="108">
        <v>0</v>
      </c>
      <c r="Z75" s="108">
        <v>0</v>
      </c>
      <c r="AA75" s="109" t="s">
        <v>122</v>
      </c>
      <c r="AB75" s="103">
        <v>0</v>
      </c>
      <c r="AC75" s="104" t="s">
        <v>351</v>
      </c>
      <c r="AD75" s="195" t="s">
        <v>205</v>
      </c>
      <c r="AE75" s="195" t="s">
        <v>351</v>
      </c>
      <c r="AF75" s="196">
        <f t="shared" si="9"/>
        <v>37</v>
      </c>
      <c r="AG75" s="197">
        <f t="shared" si="10"/>
        <v>-113.08</v>
      </c>
      <c r="AH75" s="198">
        <f t="shared" si="11"/>
        <v>-4183.96</v>
      </c>
      <c r="AI75" s="199" t="s">
        <v>125</v>
      </c>
    </row>
    <row r="76" spans="1:35" ht="15">
      <c r="A76" s="103">
        <v>2021</v>
      </c>
      <c r="B76" s="103">
        <v>66</v>
      </c>
      <c r="C76" s="104" t="s">
        <v>351</v>
      </c>
      <c r="D76" s="193" t="s">
        <v>366</v>
      </c>
      <c r="E76" s="104" t="s">
        <v>360</v>
      </c>
      <c r="F76" s="106" t="s">
        <v>361</v>
      </c>
      <c r="G76" s="107">
        <v>135.83</v>
      </c>
      <c r="H76" s="107">
        <v>24.49</v>
      </c>
      <c r="I76" s="102" t="s">
        <v>117</v>
      </c>
      <c r="J76" s="107">
        <f t="shared" si="8"/>
        <v>111.34000000000002</v>
      </c>
      <c r="K76" s="194" t="s">
        <v>362</v>
      </c>
      <c r="L76" s="103">
        <v>2020</v>
      </c>
      <c r="M76" s="103">
        <v>4838</v>
      </c>
      <c r="N76" s="104" t="s">
        <v>363</v>
      </c>
      <c r="O76" s="106" t="s">
        <v>364</v>
      </c>
      <c r="P76" s="104" t="s">
        <v>365</v>
      </c>
      <c r="Q76" s="104" t="s">
        <v>365</v>
      </c>
      <c r="R76" s="103">
        <v>2</v>
      </c>
      <c r="S76" s="106" t="s">
        <v>123</v>
      </c>
      <c r="T76" s="103">
        <v>1010203</v>
      </c>
      <c r="U76" s="103">
        <v>140</v>
      </c>
      <c r="V76" s="103">
        <v>22</v>
      </c>
      <c r="W76" s="103">
        <v>21</v>
      </c>
      <c r="X76" s="108">
        <v>2020</v>
      </c>
      <c r="Y76" s="108">
        <v>166</v>
      </c>
      <c r="Z76" s="108">
        <v>0</v>
      </c>
      <c r="AA76" s="109" t="s">
        <v>122</v>
      </c>
      <c r="AB76" s="103">
        <v>190</v>
      </c>
      <c r="AC76" s="104" t="s">
        <v>351</v>
      </c>
      <c r="AD76" s="195" t="s">
        <v>205</v>
      </c>
      <c r="AE76" s="195" t="s">
        <v>351</v>
      </c>
      <c r="AF76" s="196">
        <f t="shared" si="9"/>
        <v>37</v>
      </c>
      <c r="AG76" s="197">
        <f t="shared" si="10"/>
        <v>111.34000000000002</v>
      </c>
      <c r="AH76" s="198">
        <f t="shared" si="11"/>
        <v>4119.580000000001</v>
      </c>
      <c r="AI76" s="199" t="s">
        <v>125</v>
      </c>
    </row>
    <row r="77" spans="1:35" ht="15">
      <c r="A77" s="103">
        <v>2021</v>
      </c>
      <c r="B77" s="103">
        <v>67</v>
      </c>
      <c r="C77" s="104" t="s">
        <v>215</v>
      </c>
      <c r="D77" s="193" t="s">
        <v>367</v>
      </c>
      <c r="E77" s="104" t="s">
        <v>351</v>
      </c>
      <c r="F77" s="106" t="s">
        <v>368</v>
      </c>
      <c r="G77" s="107">
        <v>244</v>
      </c>
      <c r="H77" s="107">
        <v>44</v>
      </c>
      <c r="I77" s="102" t="s">
        <v>117</v>
      </c>
      <c r="J77" s="107">
        <f t="shared" si="8"/>
        <v>200</v>
      </c>
      <c r="K77" s="194" t="s">
        <v>369</v>
      </c>
      <c r="L77" s="103">
        <v>2021</v>
      </c>
      <c r="M77" s="103">
        <v>803</v>
      </c>
      <c r="N77" s="104" t="s">
        <v>351</v>
      </c>
      <c r="O77" s="106" t="s">
        <v>370</v>
      </c>
      <c r="P77" s="104" t="s">
        <v>371</v>
      </c>
      <c r="Q77" s="104" t="s">
        <v>122</v>
      </c>
      <c r="R77" s="103">
        <v>4</v>
      </c>
      <c r="S77" s="106" t="s">
        <v>202</v>
      </c>
      <c r="T77" s="103">
        <v>1050102</v>
      </c>
      <c r="U77" s="103">
        <v>2000</v>
      </c>
      <c r="V77" s="103">
        <v>57</v>
      </c>
      <c r="W77" s="103">
        <v>3</v>
      </c>
      <c r="X77" s="108">
        <v>2020</v>
      </c>
      <c r="Y77" s="108">
        <v>400</v>
      </c>
      <c r="Z77" s="108">
        <v>0</v>
      </c>
      <c r="AA77" s="109" t="s">
        <v>122</v>
      </c>
      <c r="AB77" s="103">
        <v>191</v>
      </c>
      <c r="AC77" s="104" t="s">
        <v>215</v>
      </c>
      <c r="AD77" s="195" t="s">
        <v>372</v>
      </c>
      <c r="AE77" s="195" t="s">
        <v>215</v>
      </c>
      <c r="AF77" s="196">
        <f t="shared" si="9"/>
        <v>-28</v>
      </c>
      <c r="AG77" s="197">
        <f t="shared" si="10"/>
        <v>200</v>
      </c>
      <c r="AH77" s="198">
        <f t="shared" si="11"/>
        <v>-5600</v>
      </c>
      <c r="AI77" s="199" t="s">
        <v>125</v>
      </c>
    </row>
    <row r="78" spans="1:35" ht="15">
      <c r="A78" s="103">
        <v>2021</v>
      </c>
      <c r="B78" s="103">
        <v>68</v>
      </c>
      <c r="C78" s="104" t="s">
        <v>373</v>
      </c>
      <c r="D78" s="193" t="s">
        <v>374</v>
      </c>
      <c r="E78" s="104" t="s">
        <v>193</v>
      </c>
      <c r="F78" s="106" t="s">
        <v>375</v>
      </c>
      <c r="G78" s="107">
        <v>270</v>
      </c>
      <c r="H78" s="107">
        <v>48.67</v>
      </c>
      <c r="I78" s="102" t="s">
        <v>117</v>
      </c>
      <c r="J78" s="107">
        <f t="shared" si="8"/>
        <v>221.32999999999998</v>
      </c>
      <c r="K78" s="194" t="s">
        <v>376</v>
      </c>
      <c r="L78" s="103">
        <v>2021</v>
      </c>
      <c r="M78" s="103">
        <v>680</v>
      </c>
      <c r="N78" s="104" t="s">
        <v>377</v>
      </c>
      <c r="O78" s="106" t="s">
        <v>378</v>
      </c>
      <c r="P78" s="104" t="s">
        <v>379</v>
      </c>
      <c r="Q78" s="104" t="s">
        <v>380</v>
      </c>
      <c r="R78" s="103">
        <v>2</v>
      </c>
      <c r="S78" s="106" t="s">
        <v>123</v>
      </c>
      <c r="T78" s="103">
        <v>1010203</v>
      </c>
      <c r="U78" s="103">
        <v>140</v>
      </c>
      <c r="V78" s="103">
        <v>22</v>
      </c>
      <c r="W78" s="103">
        <v>29</v>
      </c>
      <c r="X78" s="108">
        <v>2020</v>
      </c>
      <c r="Y78" s="108">
        <v>411</v>
      </c>
      <c r="Z78" s="108">
        <v>0</v>
      </c>
      <c r="AA78" s="109" t="s">
        <v>122</v>
      </c>
      <c r="AB78" s="103">
        <v>194</v>
      </c>
      <c r="AC78" s="104" t="s">
        <v>373</v>
      </c>
      <c r="AD78" s="195" t="s">
        <v>381</v>
      </c>
      <c r="AE78" s="195" t="s">
        <v>373</v>
      </c>
      <c r="AF78" s="196">
        <f t="shared" si="9"/>
        <v>-15</v>
      </c>
      <c r="AG78" s="197">
        <f t="shared" si="10"/>
        <v>221.32999999999998</v>
      </c>
      <c r="AH78" s="198">
        <f t="shared" si="11"/>
        <v>-3319.95</v>
      </c>
      <c r="AI78" s="199" t="s">
        <v>125</v>
      </c>
    </row>
    <row r="79" spans="1:35" ht="15">
      <c r="A79" s="103">
        <v>2021</v>
      </c>
      <c r="B79" s="103">
        <v>68</v>
      </c>
      <c r="C79" s="104" t="s">
        <v>373</v>
      </c>
      <c r="D79" s="193" t="s">
        <v>374</v>
      </c>
      <c r="E79" s="104" t="s">
        <v>193</v>
      </c>
      <c r="F79" s="106" t="s">
        <v>375</v>
      </c>
      <c r="G79" s="107">
        <v>325.29</v>
      </c>
      <c r="H79" s="107">
        <v>58.66</v>
      </c>
      <c r="I79" s="102" t="s">
        <v>117</v>
      </c>
      <c r="J79" s="107">
        <f t="shared" si="8"/>
        <v>266.63</v>
      </c>
      <c r="K79" s="194" t="s">
        <v>376</v>
      </c>
      <c r="L79" s="103">
        <v>2021</v>
      </c>
      <c r="M79" s="103">
        <v>680</v>
      </c>
      <c r="N79" s="104" t="s">
        <v>377</v>
      </c>
      <c r="O79" s="106" t="s">
        <v>378</v>
      </c>
      <c r="P79" s="104" t="s">
        <v>379</v>
      </c>
      <c r="Q79" s="104" t="s">
        <v>380</v>
      </c>
      <c r="R79" s="103">
        <v>2</v>
      </c>
      <c r="S79" s="106" t="s">
        <v>123</v>
      </c>
      <c r="T79" s="103">
        <v>1010203</v>
      </c>
      <c r="U79" s="103">
        <v>140</v>
      </c>
      <c r="V79" s="103">
        <v>22</v>
      </c>
      <c r="W79" s="103">
        <v>30</v>
      </c>
      <c r="X79" s="108">
        <v>2020</v>
      </c>
      <c r="Y79" s="108">
        <v>410</v>
      </c>
      <c r="Z79" s="108">
        <v>0</v>
      </c>
      <c r="AA79" s="109" t="s">
        <v>122</v>
      </c>
      <c r="AB79" s="103">
        <v>195</v>
      </c>
      <c r="AC79" s="104" t="s">
        <v>373</v>
      </c>
      <c r="AD79" s="195" t="s">
        <v>381</v>
      </c>
      <c r="AE79" s="195" t="s">
        <v>373</v>
      </c>
      <c r="AF79" s="196">
        <f t="shared" si="9"/>
        <v>-15</v>
      </c>
      <c r="AG79" s="197">
        <f t="shared" si="10"/>
        <v>266.63</v>
      </c>
      <c r="AH79" s="198">
        <f t="shared" si="11"/>
        <v>-3999.45</v>
      </c>
      <c r="AI79" s="199" t="s">
        <v>125</v>
      </c>
    </row>
    <row r="80" spans="1:35" ht="15">
      <c r="A80" s="103">
        <v>2021</v>
      </c>
      <c r="B80" s="103">
        <v>68</v>
      </c>
      <c r="C80" s="104" t="s">
        <v>373</v>
      </c>
      <c r="D80" s="193" t="s">
        <v>374</v>
      </c>
      <c r="E80" s="104" t="s">
        <v>193</v>
      </c>
      <c r="F80" s="106" t="s">
        <v>375</v>
      </c>
      <c r="G80" s="107">
        <v>590.55</v>
      </c>
      <c r="H80" s="107">
        <v>101.67</v>
      </c>
      <c r="I80" s="102" t="s">
        <v>117</v>
      </c>
      <c r="J80" s="107">
        <f t="shared" si="8"/>
        <v>488.87999999999994</v>
      </c>
      <c r="K80" s="194" t="s">
        <v>376</v>
      </c>
      <c r="L80" s="103">
        <v>2021</v>
      </c>
      <c r="M80" s="103">
        <v>680</v>
      </c>
      <c r="N80" s="104" t="s">
        <v>377</v>
      </c>
      <c r="O80" s="106" t="s">
        <v>378</v>
      </c>
      <c r="P80" s="104" t="s">
        <v>379</v>
      </c>
      <c r="Q80" s="104" t="s">
        <v>380</v>
      </c>
      <c r="R80" s="103">
        <v>2</v>
      </c>
      <c r="S80" s="106" t="s">
        <v>123</v>
      </c>
      <c r="T80" s="103">
        <v>1010203</v>
      </c>
      <c r="U80" s="103">
        <v>140</v>
      </c>
      <c r="V80" s="103">
        <v>22</v>
      </c>
      <c r="W80" s="103">
        <v>21</v>
      </c>
      <c r="X80" s="108">
        <v>2021</v>
      </c>
      <c r="Y80" s="108">
        <v>269</v>
      </c>
      <c r="Z80" s="108">
        <v>0</v>
      </c>
      <c r="AA80" s="109" t="s">
        <v>122</v>
      </c>
      <c r="AB80" s="103">
        <v>193</v>
      </c>
      <c r="AC80" s="104" t="s">
        <v>373</v>
      </c>
      <c r="AD80" s="195" t="s">
        <v>381</v>
      </c>
      <c r="AE80" s="195" t="s">
        <v>373</v>
      </c>
      <c r="AF80" s="196">
        <f t="shared" si="9"/>
        <v>-15</v>
      </c>
      <c r="AG80" s="197">
        <f t="shared" si="10"/>
        <v>488.87999999999994</v>
      </c>
      <c r="AH80" s="198">
        <f t="shared" si="11"/>
        <v>-7333.199999999999</v>
      </c>
      <c r="AI80" s="199" t="s">
        <v>125</v>
      </c>
    </row>
    <row r="81" spans="1:35" ht="15">
      <c r="A81" s="103">
        <v>2021</v>
      </c>
      <c r="B81" s="103">
        <v>69</v>
      </c>
      <c r="C81" s="104" t="s">
        <v>373</v>
      </c>
      <c r="D81" s="193" t="s">
        <v>230</v>
      </c>
      <c r="E81" s="104" t="s">
        <v>382</v>
      </c>
      <c r="F81" s="106" t="s">
        <v>383</v>
      </c>
      <c r="G81" s="107">
        <v>647.93</v>
      </c>
      <c r="H81" s="107">
        <v>116.84</v>
      </c>
      <c r="I81" s="102" t="s">
        <v>117</v>
      </c>
      <c r="J81" s="107">
        <f t="shared" si="8"/>
        <v>531.0899999999999</v>
      </c>
      <c r="K81" s="194" t="s">
        <v>384</v>
      </c>
      <c r="L81" s="103">
        <v>2021</v>
      </c>
      <c r="M81" s="103">
        <v>866</v>
      </c>
      <c r="N81" s="104" t="s">
        <v>385</v>
      </c>
      <c r="O81" s="106" t="s">
        <v>386</v>
      </c>
      <c r="P81" s="104" t="s">
        <v>387</v>
      </c>
      <c r="Q81" s="104" t="s">
        <v>388</v>
      </c>
      <c r="R81" s="103">
        <v>2</v>
      </c>
      <c r="S81" s="106" t="s">
        <v>123</v>
      </c>
      <c r="T81" s="103">
        <v>2090101</v>
      </c>
      <c r="U81" s="103">
        <v>8530</v>
      </c>
      <c r="V81" s="103">
        <v>164</v>
      </c>
      <c r="W81" s="103">
        <v>4</v>
      </c>
      <c r="X81" s="108">
        <v>2020</v>
      </c>
      <c r="Y81" s="108">
        <v>98</v>
      </c>
      <c r="Z81" s="108">
        <v>1</v>
      </c>
      <c r="AA81" s="109" t="s">
        <v>122</v>
      </c>
      <c r="AB81" s="103">
        <v>198</v>
      </c>
      <c r="AC81" s="104" t="s">
        <v>373</v>
      </c>
      <c r="AD81" s="195" t="s">
        <v>389</v>
      </c>
      <c r="AE81" s="195" t="s">
        <v>373</v>
      </c>
      <c r="AF81" s="196">
        <f t="shared" si="9"/>
        <v>-29</v>
      </c>
      <c r="AG81" s="197">
        <f t="shared" si="10"/>
        <v>531.0899999999999</v>
      </c>
      <c r="AH81" s="198">
        <f t="shared" si="11"/>
        <v>-15401.609999999997</v>
      </c>
      <c r="AI81" s="199" t="s">
        <v>125</v>
      </c>
    </row>
    <row r="82" spans="1:35" ht="15">
      <c r="A82" s="103">
        <v>2021</v>
      </c>
      <c r="B82" s="103">
        <v>70</v>
      </c>
      <c r="C82" s="104" t="s">
        <v>308</v>
      </c>
      <c r="D82" s="193" t="s">
        <v>390</v>
      </c>
      <c r="E82" s="104" t="s">
        <v>382</v>
      </c>
      <c r="F82" s="106" t="s">
        <v>391</v>
      </c>
      <c r="G82" s="107">
        <v>4967.24</v>
      </c>
      <c r="H82" s="107">
        <v>895.73</v>
      </c>
      <c r="I82" s="102" t="s">
        <v>117</v>
      </c>
      <c r="J82" s="107">
        <f t="shared" si="8"/>
        <v>4071.5099999999998</v>
      </c>
      <c r="K82" s="194" t="s">
        <v>118</v>
      </c>
      <c r="L82" s="103">
        <v>2021</v>
      </c>
      <c r="M82" s="103">
        <v>859</v>
      </c>
      <c r="N82" s="104" t="s">
        <v>382</v>
      </c>
      <c r="O82" s="106" t="s">
        <v>120</v>
      </c>
      <c r="P82" s="104" t="s">
        <v>121</v>
      </c>
      <c r="Q82" s="104" t="s">
        <v>122</v>
      </c>
      <c r="R82" s="103">
        <v>2</v>
      </c>
      <c r="S82" s="106" t="s">
        <v>123</v>
      </c>
      <c r="T82" s="103">
        <v>1090603</v>
      </c>
      <c r="U82" s="103">
        <v>3660</v>
      </c>
      <c r="V82" s="103">
        <v>95</v>
      </c>
      <c r="W82" s="103">
        <v>1</v>
      </c>
      <c r="X82" s="108">
        <v>2021</v>
      </c>
      <c r="Y82" s="108">
        <v>130</v>
      </c>
      <c r="Z82" s="108">
        <v>0</v>
      </c>
      <c r="AA82" s="109" t="s">
        <v>122</v>
      </c>
      <c r="AB82" s="103">
        <v>200</v>
      </c>
      <c r="AC82" s="104" t="s">
        <v>308</v>
      </c>
      <c r="AD82" s="195" t="s">
        <v>392</v>
      </c>
      <c r="AE82" s="195" t="s">
        <v>308</v>
      </c>
      <c r="AF82" s="196">
        <f t="shared" si="9"/>
        <v>-24</v>
      </c>
      <c r="AG82" s="197">
        <f t="shared" si="10"/>
        <v>4071.5099999999998</v>
      </c>
      <c r="AH82" s="198">
        <f t="shared" si="11"/>
        <v>-97716.23999999999</v>
      </c>
      <c r="AI82" s="199" t="s">
        <v>125</v>
      </c>
    </row>
    <row r="83" spans="1:35" ht="15">
      <c r="A83" s="103">
        <v>2021</v>
      </c>
      <c r="B83" s="103">
        <v>71</v>
      </c>
      <c r="C83" s="104" t="s">
        <v>308</v>
      </c>
      <c r="D83" s="193" t="s">
        <v>393</v>
      </c>
      <c r="E83" s="104" t="s">
        <v>300</v>
      </c>
      <c r="F83" s="106" t="s">
        <v>131</v>
      </c>
      <c r="G83" s="107">
        <v>46.01</v>
      </c>
      <c r="H83" s="107">
        <v>8.3</v>
      </c>
      <c r="I83" s="102" t="s">
        <v>117</v>
      </c>
      <c r="J83" s="107">
        <f t="shared" si="8"/>
        <v>37.709999999999994</v>
      </c>
      <c r="K83" s="194" t="s">
        <v>132</v>
      </c>
      <c r="L83" s="103">
        <v>2021</v>
      </c>
      <c r="M83" s="103">
        <v>908</v>
      </c>
      <c r="N83" s="104" t="s">
        <v>394</v>
      </c>
      <c r="O83" s="106" t="s">
        <v>134</v>
      </c>
      <c r="P83" s="104" t="s">
        <v>135</v>
      </c>
      <c r="Q83" s="104" t="s">
        <v>136</v>
      </c>
      <c r="R83" s="103">
        <v>2</v>
      </c>
      <c r="S83" s="106" t="s">
        <v>123</v>
      </c>
      <c r="T83" s="103">
        <v>1080102</v>
      </c>
      <c r="U83" s="103">
        <v>2770</v>
      </c>
      <c r="V83" s="103">
        <v>65</v>
      </c>
      <c r="W83" s="103">
        <v>1</v>
      </c>
      <c r="X83" s="108">
        <v>2021</v>
      </c>
      <c r="Y83" s="108">
        <v>231</v>
      </c>
      <c r="Z83" s="108">
        <v>0</v>
      </c>
      <c r="AA83" s="109" t="s">
        <v>122</v>
      </c>
      <c r="AB83" s="103">
        <v>201</v>
      </c>
      <c r="AC83" s="104" t="s">
        <v>308</v>
      </c>
      <c r="AD83" s="195" t="s">
        <v>395</v>
      </c>
      <c r="AE83" s="195" t="s">
        <v>308</v>
      </c>
      <c r="AF83" s="196">
        <f t="shared" si="9"/>
        <v>-29</v>
      </c>
      <c r="AG83" s="197">
        <f t="shared" si="10"/>
        <v>37.709999999999994</v>
      </c>
      <c r="AH83" s="198">
        <f t="shared" si="11"/>
        <v>-1093.59</v>
      </c>
      <c r="AI83" s="199" t="s">
        <v>125</v>
      </c>
    </row>
    <row r="84" spans="1:35" ht="15">
      <c r="A84" s="103">
        <v>2021</v>
      </c>
      <c r="B84" s="103">
        <v>72</v>
      </c>
      <c r="C84" s="104" t="s">
        <v>308</v>
      </c>
      <c r="D84" s="193" t="s">
        <v>396</v>
      </c>
      <c r="E84" s="104" t="s">
        <v>255</v>
      </c>
      <c r="F84" s="106" t="s">
        <v>397</v>
      </c>
      <c r="G84" s="107">
        <v>15422</v>
      </c>
      <c r="H84" s="107">
        <v>1402</v>
      </c>
      <c r="I84" s="102" t="s">
        <v>117</v>
      </c>
      <c r="J84" s="107">
        <f t="shared" si="8"/>
        <v>14020</v>
      </c>
      <c r="K84" s="194" t="s">
        <v>398</v>
      </c>
      <c r="L84" s="103">
        <v>2021</v>
      </c>
      <c r="M84" s="103">
        <v>659</v>
      </c>
      <c r="N84" s="104" t="s">
        <v>255</v>
      </c>
      <c r="O84" s="106" t="s">
        <v>399</v>
      </c>
      <c r="P84" s="104" t="s">
        <v>400</v>
      </c>
      <c r="Q84" s="104" t="s">
        <v>122</v>
      </c>
      <c r="R84" s="103">
        <v>2</v>
      </c>
      <c r="S84" s="106" t="s">
        <v>123</v>
      </c>
      <c r="T84" s="103">
        <v>2090101</v>
      </c>
      <c r="U84" s="103">
        <v>8530</v>
      </c>
      <c r="V84" s="103">
        <v>152</v>
      </c>
      <c r="W84" s="103">
        <v>5</v>
      </c>
      <c r="X84" s="108">
        <v>2021</v>
      </c>
      <c r="Y84" s="108">
        <v>173</v>
      </c>
      <c r="Z84" s="108">
        <v>0</v>
      </c>
      <c r="AA84" s="109" t="s">
        <v>122</v>
      </c>
      <c r="AB84" s="103">
        <v>202</v>
      </c>
      <c r="AC84" s="104" t="s">
        <v>308</v>
      </c>
      <c r="AD84" s="195" t="s">
        <v>293</v>
      </c>
      <c r="AE84" s="195" t="s">
        <v>308</v>
      </c>
      <c r="AF84" s="196">
        <f t="shared" si="9"/>
        <v>-9</v>
      </c>
      <c r="AG84" s="197">
        <f t="shared" si="10"/>
        <v>14020</v>
      </c>
      <c r="AH84" s="198">
        <f t="shared" si="11"/>
        <v>-126180</v>
      </c>
      <c r="AI84" s="199" t="s">
        <v>125</v>
      </c>
    </row>
    <row r="85" spans="1:35" ht="15">
      <c r="A85" s="103">
        <v>2021</v>
      </c>
      <c r="B85" s="103">
        <v>73</v>
      </c>
      <c r="C85" s="104" t="s">
        <v>308</v>
      </c>
      <c r="D85" s="193" t="s">
        <v>401</v>
      </c>
      <c r="E85" s="104" t="s">
        <v>377</v>
      </c>
      <c r="F85" s="106" t="s">
        <v>402</v>
      </c>
      <c r="G85" s="107">
        <v>3120</v>
      </c>
      <c r="H85" s="107">
        <v>0</v>
      </c>
      <c r="I85" s="102" t="s">
        <v>125</v>
      </c>
      <c r="J85" s="107">
        <f t="shared" si="8"/>
        <v>3120</v>
      </c>
      <c r="K85" s="194" t="s">
        <v>403</v>
      </c>
      <c r="L85" s="103">
        <v>2021</v>
      </c>
      <c r="M85" s="103">
        <v>685</v>
      </c>
      <c r="N85" s="104" t="s">
        <v>377</v>
      </c>
      <c r="O85" s="106" t="s">
        <v>404</v>
      </c>
      <c r="P85" s="104" t="s">
        <v>405</v>
      </c>
      <c r="Q85" s="104" t="s">
        <v>122</v>
      </c>
      <c r="R85" s="103">
        <v>2</v>
      </c>
      <c r="S85" s="106" t="s">
        <v>123</v>
      </c>
      <c r="T85" s="103">
        <v>2090101</v>
      </c>
      <c r="U85" s="103">
        <v>8530</v>
      </c>
      <c r="V85" s="103">
        <v>152</v>
      </c>
      <c r="W85" s="103">
        <v>5</v>
      </c>
      <c r="X85" s="108">
        <v>2021</v>
      </c>
      <c r="Y85" s="108">
        <v>171</v>
      </c>
      <c r="Z85" s="108">
        <v>0</v>
      </c>
      <c r="AA85" s="109" t="s">
        <v>122</v>
      </c>
      <c r="AB85" s="103">
        <v>208</v>
      </c>
      <c r="AC85" s="104" t="s">
        <v>308</v>
      </c>
      <c r="AD85" s="195" t="s">
        <v>381</v>
      </c>
      <c r="AE85" s="195" t="s">
        <v>308</v>
      </c>
      <c r="AF85" s="196">
        <f t="shared" si="9"/>
        <v>-13</v>
      </c>
      <c r="AG85" s="197">
        <f t="shared" si="10"/>
        <v>3120</v>
      </c>
      <c r="AH85" s="198">
        <f t="shared" si="11"/>
        <v>-40560</v>
      </c>
      <c r="AI85" s="199" t="s">
        <v>125</v>
      </c>
    </row>
    <row r="86" spans="1:35" ht="15">
      <c r="A86" s="103">
        <v>2021</v>
      </c>
      <c r="B86" s="103">
        <v>74</v>
      </c>
      <c r="C86" s="104" t="s">
        <v>244</v>
      </c>
      <c r="D86" s="193" t="s">
        <v>406</v>
      </c>
      <c r="E86" s="104" t="s">
        <v>215</v>
      </c>
      <c r="F86" s="106" t="s">
        <v>407</v>
      </c>
      <c r="G86" s="107">
        <v>66.88</v>
      </c>
      <c r="H86" s="107">
        <v>10.22</v>
      </c>
      <c r="I86" s="102" t="s">
        <v>117</v>
      </c>
      <c r="J86" s="107">
        <f t="shared" si="8"/>
        <v>56.66</v>
      </c>
      <c r="K86" s="194" t="s">
        <v>408</v>
      </c>
      <c r="L86" s="103">
        <v>2021</v>
      </c>
      <c r="M86" s="103">
        <v>868</v>
      </c>
      <c r="N86" s="104" t="s">
        <v>385</v>
      </c>
      <c r="O86" s="106" t="s">
        <v>409</v>
      </c>
      <c r="P86" s="104" t="s">
        <v>410</v>
      </c>
      <c r="Q86" s="104" t="s">
        <v>122</v>
      </c>
      <c r="R86" s="103">
        <v>2</v>
      </c>
      <c r="S86" s="106" t="s">
        <v>123</v>
      </c>
      <c r="T86" s="103">
        <v>1080103</v>
      </c>
      <c r="U86" s="103">
        <v>2780</v>
      </c>
      <c r="V86" s="103">
        <v>66</v>
      </c>
      <c r="W86" s="103">
        <v>9</v>
      </c>
      <c r="X86" s="108">
        <v>2021</v>
      </c>
      <c r="Y86" s="108">
        <v>139</v>
      </c>
      <c r="Z86" s="108">
        <v>0</v>
      </c>
      <c r="AA86" s="109" t="s">
        <v>122</v>
      </c>
      <c r="AB86" s="103">
        <v>209</v>
      </c>
      <c r="AC86" s="104" t="s">
        <v>308</v>
      </c>
      <c r="AD86" s="195" t="s">
        <v>389</v>
      </c>
      <c r="AE86" s="195" t="s">
        <v>308</v>
      </c>
      <c r="AF86" s="196">
        <f t="shared" si="9"/>
        <v>-27</v>
      </c>
      <c r="AG86" s="197">
        <f t="shared" si="10"/>
        <v>56.66</v>
      </c>
      <c r="AH86" s="198">
        <f t="shared" si="11"/>
        <v>-1529.82</v>
      </c>
      <c r="AI86" s="199" t="s">
        <v>125</v>
      </c>
    </row>
    <row r="87" spans="1:35" ht="15">
      <c r="A87" s="103">
        <v>2021</v>
      </c>
      <c r="B87" s="103">
        <v>75</v>
      </c>
      <c r="C87" s="104" t="s">
        <v>411</v>
      </c>
      <c r="D87" s="193" t="s">
        <v>412</v>
      </c>
      <c r="E87" s="104" t="s">
        <v>215</v>
      </c>
      <c r="F87" s="106" t="s">
        <v>413</v>
      </c>
      <c r="G87" s="107">
        <v>335.5</v>
      </c>
      <c r="H87" s="107">
        <v>60.5</v>
      </c>
      <c r="I87" s="102" t="s">
        <v>117</v>
      </c>
      <c r="J87" s="107">
        <f t="shared" si="8"/>
        <v>275</v>
      </c>
      <c r="K87" s="194" t="s">
        <v>414</v>
      </c>
      <c r="L87" s="103">
        <v>2021</v>
      </c>
      <c r="M87" s="103">
        <v>889</v>
      </c>
      <c r="N87" s="104" t="s">
        <v>373</v>
      </c>
      <c r="O87" s="106" t="s">
        <v>415</v>
      </c>
      <c r="P87" s="104" t="s">
        <v>416</v>
      </c>
      <c r="Q87" s="104" t="s">
        <v>416</v>
      </c>
      <c r="R87" s="103">
        <v>2</v>
      </c>
      <c r="S87" s="106" t="s">
        <v>123</v>
      </c>
      <c r="T87" s="103">
        <v>1010203</v>
      </c>
      <c r="U87" s="103">
        <v>140</v>
      </c>
      <c r="V87" s="103">
        <v>22</v>
      </c>
      <c r="W87" s="103">
        <v>21</v>
      </c>
      <c r="X87" s="108">
        <v>2020</v>
      </c>
      <c r="Y87" s="108">
        <v>127</v>
      </c>
      <c r="Z87" s="108">
        <v>0</v>
      </c>
      <c r="AA87" s="109" t="s">
        <v>122</v>
      </c>
      <c r="AB87" s="103">
        <v>211</v>
      </c>
      <c r="AC87" s="104" t="s">
        <v>411</v>
      </c>
      <c r="AD87" s="195" t="s">
        <v>417</v>
      </c>
      <c r="AE87" s="195" t="s">
        <v>411</v>
      </c>
      <c r="AF87" s="196">
        <f t="shared" si="9"/>
        <v>-23</v>
      </c>
      <c r="AG87" s="197">
        <f t="shared" si="10"/>
        <v>275</v>
      </c>
      <c r="AH87" s="198">
        <f t="shared" si="11"/>
        <v>-6325</v>
      </c>
      <c r="AI87" s="199" t="s">
        <v>125</v>
      </c>
    </row>
    <row r="88" spans="1:35" ht="15">
      <c r="A88" s="103">
        <v>2021</v>
      </c>
      <c r="B88" s="103">
        <v>76</v>
      </c>
      <c r="C88" s="104" t="s">
        <v>411</v>
      </c>
      <c r="D88" s="193" t="s">
        <v>418</v>
      </c>
      <c r="E88" s="104" t="s">
        <v>250</v>
      </c>
      <c r="F88" s="106" t="s">
        <v>419</v>
      </c>
      <c r="G88" s="107">
        <v>37.58</v>
      </c>
      <c r="H88" s="107">
        <v>6.78</v>
      </c>
      <c r="I88" s="102" t="s">
        <v>117</v>
      </c>
      <c r="J88" s="107">
        <f t="shared" si="8"/>
        <v>30.799999999999997</v>
      </c>
      <c r="K88" s="194" t="s">
        <v>122</v>
      </c>
      <c r="L88" s="103">
        <v>2021</v>
      </c>
      <c r="M88" s="103">
        <v>588</v>
      </c>
      <c r="N88" s="104" t="s">
        <v>250</v>
      </c>
      <c r="O88" s="106" t="s">
        <v>420</v>
      </c>
      <c r="P88" s="104" t="s">
        <v>421</v>
      </c>
      <c r="Q88" s="104" t="s">
        <v>422</v>
      </c>
      <c r="R88" s="103">
        <v>3</v>
      </c>
      <c r="S88" s="106" t="s">
        <v>321</v>
      </c>
      <c r="T88" s="103">
        <v>1010303</v>
      </c>
      <c r="U88" s="103">
        <v>250</v>
      </c>
      <c r="V88" s="103">
        <v>26</v>
      </c>
      <c r="W88" s="103">
        <v>5</v>
      </c>
      <c r="X88" s="108">
        <v>2020</v>
      </c>
      <c r="Y88" s="108">
        <v>486</v>
      </c>
      <c r="Z88" s="108">
        <v>0</v>
      </c>
      <c r="AA88" s="109" t="s">
        <v>122</v>
      </c>
      <c r="AB88" s="103">
        <v>212</v>
      </c>
      <c r="AC88" s="104" t="s">
        <v>411</v>
      </c>
      <c r="AD88" s="195" t="s">
        <v>253</v>
      </c>
      <c r="AE88" s="195" t="s">
        <v>411</v>
      </c>
      <c r="AF88" s="196">
        <f t="shared" si="9"/>
        <v>-1</v>
      </c>
      <c r="AG88" s="197">
        <f t="shared" si="10"/>
        <v>30.799999999999997</v>
      </c>
      <c r="AH88" s="198">
        <f t="shared" si="11"/>
        <v>-30.799999999999997</v>
      </c>
      <c r="AI88" s="199" t="s">
        <v>125</v>
      </c>
    </row>
    <row r="89" spans="1:35" ht="15">
      <c r="A89" s="103">
        <v>2021</v>
      </c>
      <c r="B89" s="103">
        <v>77</v>
      </c>
      <c r="C89" s="104" t="s">
        <v>411</v>
      </c>
      <c r="D89" s="193" t="s">
        <v>423</v>
      </c>
      <c r="E89" s="104" t="s">
        <v>250</v>
      </c>
      <c r="F89" s="106" t="s">
        <v>419</v>
      </c>
      <c r="G89" s="107">
        <v>997.05</v>
      </c>
      <c r="H89" s="107">
        <v>179.8</v>
      </c>
      <c r="I89" s="102" t="s">
        <v>117</v>
      </c>
      <c r="J89" s="107">
        <f t="shared" si="8"/>
        <v>817.25</v>
      </c>
      <c r="K89" s="194" t="s">
        <v>122</v>
      </c>
      <c r="L89" s="103">
        <v>2021</v>
      </c>
      <c r="M89" s="103">
        <v>594</v>
      </c>
      <c r="N89" s="104" t="s">
        <v>195</v>
      </c>
      <c r="O89" s="106" t="s">
        <v>420</v>
      </c>
      <c r="P89" s="104" t="s">
        <v>421</v>
      </c>
      <c r="Q89" s="104" t="s">
        <v>422</v>
      </c>
      <c r="R89" s="103">
        <v>3</v>
      </c>
      <c r="S89" s="106" t="s">
        <v>321</v>
      </c>
      <c r="T89" s="103">
        <v>1010303</v>
      </c>
      <c r="U89" s="103">
        <v>250</v>
      </c>
      <c r="V89" s="103">
        <v>26</v>
      </c>
      <c r="W89" s="103">
        <v>5</v>
      </c>
      <c r="X89" s="108">
        <v>2020</v>
      </c>
      <c r="Y89" s="108">
        <v>486</v>
      </c>
      <c r="Z89" s="108">
        <v>0</v>
      </c>
      <c r="AA89" s="109" t="s">
        <v>122</v>
      </c>
      <c r="AB89" s="103">
        <v>213</v>
      </c>
      <c r="AC89" s="104" t="s">
        <v>411</v>
      </c>
      <c r="AD89" s="195" t="s">
        <v>313</v>
      </c>
      <c r="AE89" s="195" t="s">
        <v>411</v>
      </c>
      <c r="AF89" s="196">
        <f t="shared" si="9"/>
        <v>-2</v>
      </c>
      <c r="AG89" s="197">
        <f t="shared" si="10"/>
        <v>817.25</v>
      </c>
      <c r="AH89" s="198">
        <f t="shared" si="11"/>
        <v>-1634.5</v>
      </c>
      <c r="AI89" s="199" t="s">
        <v>125</v>
      </c>
    </row>
    <row r="90" spans="1:35" ht="15">
      <c r="A90" s="103">
        <v>2021</v>
      </c>
      <c r="B90" s="103">
        <v>78</v>
      </c>
      <c r="C90" s="104" t="s">
        <v>411</v>
      </c>
      <c r="D90" s="193" t="s">
        <v>424</v>
      </c>
      <c r="E90" s="104" t="s">
        <v>250</v>
      </c>
      <c r="F90" s="106" t="s">
        <v>419</v>
      </c>
      <c r="G90" s="107">
        <v>5516.84</v>
      </c>
      <c r="H90" s="107">
        <v>994.84</v>
      </c>
      <c r="I90" s="102" t="s">
        <v>117</v>
      </c>
      <c r="J90" s="107">
        <f t="shared" si="8"/>
        <v>4522</v>
      </c>
      <c r="K90" s="194" t="s">
        <v>122</v>
      </c>
      <c r="L90" s="103">
        <v>2021</v>
      </c>
      <c r="M90" s="103">
        <v>586</v>
      </c>
      <c r="N90" s="104" t="s">
        <v>250</v>
      </c>
      <c r="O90" s="106" t="s">
        <v>420</v>
      </c>
      <c r="P90" s="104" t="s">
        <v>421</v>
      </c>
      <c r="Q90" s="104" t="s">
        <v>422</v>
      </c>
      <c r="R90" s="103">
        <v>3</v>
      </c>
      <c r="S90" s="106" t="s">
        <v>321</v>
      </c>
      <c r="T90" s="103">
        <v>1010303</v>
      </c>
      <c r="U90" s="103">
        <v>250</v>
      </c>
      <c r="V90" s="103">
        <v>26</v>
      </c>
      <c r="W90" s="103">
        <v>5</v>
      </c>
      <c r="X90" s="108">
        <v>2020</v>
      </c>
      <c r="Y90" s="108">
        <v>486</v>
      </c>
      <c r="Z90" s="108">
        <v>0</v>
      </c>
      <c r="AA90" s="109" t="s">
        <v>122</v>
      </c>
      <c r="AB90" s="103">
        <v>214</v>
      </c>
      <c r="AC90" s="104" t="s">
        <v>411</v>
      </c>
      <c r="AD90" s="195" t="s">
        <v>253</v>
      </c>
      <c r="AE90" s="195" t="s">
        <v>411</v>
      </c>
      <c r="AF90" s="196">
        <f t="shared" si="9"/>
        <v>-1</v>
      </c>
      <c r="AG90" s="197">
        <f t="shared" si="10"/>
        <v>4522</v>
      </c>
      <c r="AH90" s="198">
        <f t="shared" si="11"/>
        <v>-4522</v>
      </c>
      <c r="AI90" s="199" t="s">
        <v>125</v>
      </c>
    </row>
    <row r="91" spans="1:35" ht="15">
      <c r="A91" s="103">
        <v>2021</v>
      </c>
      <c r="B91" s="103">
        <v>79</v>
      </c>
      <c r="C91" s="104" t="s">
        <v>425</v>
      </c>
      <c r="D91" s="193" t="s">
        <v>426</v>
      </c>
      <c r="E91" s="104" t="s">
        <v>427</v>
      </c>
      <c r="F91" s="106" t="s">
        <v>428</v>
      </c>
      <c r="G91" s="107">
        <v>2095</v>
      </c>
      <c r="H91" s="107">
        <v>151.51</v>
      </c>
      <c r="I91" s="102" t="s">
        <v>117</v>
      </c>
      <c r="J91" s="107">
        <f t="shared" si="8"/>
        <v>1943.49</v>
      </c>
      <c r="K91" s="194" t="s">
        <v>429</v>
      </c>
      <c r="L91" s="103">
        <v>2021</v>
      </c>
      <c r="M91" s="103">
        <v>1048</v>
      </c>
      <c r="N91" s="104" t="s">
        <v>430</v>
      </c>
      <c r="O91" s="106" t="s">
        <v>431</v>
      </c>
      <c r="P91" s="104" t="s">
        <v>122</v>
      </c>
      <c r="Q91" s="104" t="s">
        <v>122</v>
      </c>
      <c r="R91" s="103">
        <v>4</v>
      </c>
      <c r="S91" s="106" t="s">
        <v>202</v>
      </c>
      <c r="T91" s="103">
        <v>1050102</v>
      </c>
      <c r="U91" s="103">
        <v>2000</v>
      </c>
      <c r="V91" s="103">
        <v>57</v>
      </c>
      <c r="W91" s="103">
        <v>2</v>
      </c>
      <c r="X91" s="108">
        <v>2020</v>
      </c>
      <c r="Y91" s="108">
        <v>409</v>
      </c>
      <c r="Z91" s="108">
        <v>0</v>
      </c>
      <c r="AA91" s="109" t="s">
        <v>122</v>
      </c>
      <c r="AB91" s="103">
        <v>215</v>
      </c>
      <c r="AC91" s="104" t="s">
        <v>425</v>
      </c>
      <c r="AD91" s="195" t="s">
        <v>432</v>
      </c>
      <c r="AE91" s="195" t="s">
        <v>425</v>
      </c>
      <c r="AF91" s="196">
        <f t="shared" si="9"/>
        <v>-29</v>
      </c>
      <c r="AG91" s="197">
        <f t="shared" si="10"/>
        <v>1943.49</v>
      </c>
      <c r="AH91" s="198">
        <f t="shared" si="11"/>
        <v>-56361.21</v>
      </c>
      <c r="AI91" s="199" t="s">
        <v>125</v>
      </c>
    </row>
    <row r="92" spans="1:35" ht="15">
      <c r="A92" s="103">
        <v>2021</v>
      </c>
      <c r="B92" s="103">
        <v>80</v>
      </c>
      <c r="C92" s="104" t="s">
        <v>425</v>
      </c>
      <c r="D92" s="193" t="s">
        <v>433</v>
      </c>
      <c r="E92" s="104" t="s">
        <v>434</v>
      </c>
      <c r="F92" s="106" t="s">
        <v>428</v>
      </c>
      <c r="G92" s="107">
        <v>2256.84</v>
      </c>
      <c r="H92" s="107">
        <v>166.84</v>
      </c>
      <c r="I92" s="102" t="s">
        <v>117</v>
      </c>
      <c r="J92" s="107">
        <f t="shared" si="8"/>
        <v>2090</v>
      </c>
      <c r="K92" s="194" t="s">
        <v>429</v>
      </c>
      <c r="L92" s="103">
        <v>2021</v>
      </c>
      <c r="M92" s="103">
        <v>777</v>
      </c>
      <c r="N92" s="104" t="s">
        <v>351</v>
      </c>
      <c r="O92" s="106" t="s">
        <v>431</v>
      </c>
      <c r="P92" s="104" t="s">
        <v>122</v>
      </c>
      <c r="Q92" s="104" t="s">
        <v>122</v>
      </c>
      <c r="R92" s="103">
        <v>4</v>
      </c>
      <c r="S92" s="106" t="s">
        <v>202</v>
      </c>
      <c r="T92" s="103">
        <v>1050102</v>
      </c>
      <c r="U92" s="103">
        <v>2000</v>
      </c>
      <c r="V92" s="103">
        <v>57</v>
      </c>
      <c r="W92" s="103">
        <v>2</v>
      </c>
      <c r="X92" s="108">
        <v>2020</v>
      </c>
      <c r="Y92" s="108">
        <v>409</v>
      </c>
      <c r="Z92" s="108">
        <v>0</v>
      </c>
      <c r="AA92" s="109" t="s">
        <v>122</v>
      </c>
      <c r="AB92" s="103">
        <v>0</v>
      </c>
      <c r="AC92" s="104" t="s">
        <v>425</v>
      </c>
      <c r="AD92" s="195" t="s">
        <v>372</v>
      </c>
      <c r="AE92" s="195" t="s">
        <v>425</v>
      </c>
      <c r="AF92" s="196">
        <f t="shared" si="9"/>
        <v>-9</v>
      </c>
      <c r="AG92" s="197">
        <f t="shared" si="10"/>
        <v>2090</v>
      </c>
      <c r="AH92" s="198">
        <f t="shared" si="11"/>
        <v>-18810</v>
      </c>
      <c r="AI92" s="199" t="s">
        <v>125</v>
      </c>
    </row>
    <row r="93" spans="1:35" ht="15">
      <c r="A93" s="103">
        <v>2021</v>
      </c>
      <c r="B93" s="103">
        <v>81</v>
      </c>
      <c r="C93" s="104" t="s">
        <v>425</v>
      </c>
      <c r="D93" s="193" t="s">
        <v>435</v>
      </c>
      <c r="E93" s="104" t="s">
        <v>427</v>
      </c>
      <c r="F93" s="106" t="s">
        <v>428</v>
      </c>
      <c r="G93" s="107">
        <v>-2256.84</v>
      </c>
      <c r="H93" s="107">
        <v>-166.84</v>
      </c>
      <c r="I93" s="102" t="s">
        <v>117</v>
      </c>
      <c r="J93" s="107">
        <f t="shared" si="8"/>
        <v>-2090</v>
      </c>
      <c r="K93" s="194" t="s">
        <v>429</v>
      </c>
      <c r="L93" s="103">
        <v>2021</v>
      </c>
      <c r="M93" s="103">
        <v>1047</v>
      </c>
      <c r="N93" s="104" t="s">
        <v>430</v>
      </c>
      <c r="O93" s="106" t="s">
        <v>431</v>
      </c>
      <c r="P93" s="104" t="s">
        <v>122</v>
      </c>
      <c r="Q93" s="104" t="s">
        <v>122</v>
      </c>
      <c r="R93" s="103">
        <v>4</v>
      </c>
      <c r="S93" s="106" t="s">
        <v>202</v>
      </c>
      <c r="T93" s="103">
        <v>1050102</v>
      </c>
      <c r="U93" s="103">
        <v>2000</v>
      </c>
      <c r="V93" s="103">
        <v>57</v>
      </c>
      <c r="W93" s="103">
        <v>2</v>
      </c>
      <c r="X93" s="108">
        <v>2020</v>
      </c>
      <c r="Y93" s="108">
        <v>409</v>
      </c>
      <c r="Z93" s="108">
        <v>0</v>
      </c>
      <c r="AA93" s="109" t="s">
        <v>122</v>
      </c>
      <c r="AB93" s="103">
        <v>0</v>
      </c>
      <c r="AC93" s="104" t="s">
        <v>425</v>
      </c>
      <c r="AD93" s="195" t="s">
        <v>432</v>
      </c>
      <c r="AE93" s="195" t="s">
        <v>425</v>
      </c>
      <c r="AF93" s="196">
        <f t="shared" si="9"/>
        <v>-29</v>
      </c>
      <c r="AG93" s="197">
        <f t="shared" si="10"/>
        <v>-2090</v>
      </c>
      <c r="AH93" s="198">
        <f t="shared" si="11"/>
        <v>60610</v>
      </c>
      <c r="AI93" s="199" t="s">
        <v>125</v>
      </c>
    </row>
    <row r="94" spans="1:35" ht="15">
      <c r="A94" s="103">
        <v>2021</v>
      </c>
      <c r="B94" s="103">
        <v>82</v>
      </c>
      <c r="C94" s="104" t="s">
        <v>425</v>
      </c>
      <c r="D94" s="193" t="s">
        <v>436</v>
      </c>
      <c r="E94" s="104" t="s">
        <v>244</v>
      </c>
      <c r="F94" s="106"/>
      <c r="G94" s="107">
        <v>882.72</v>
      </c>
      <c r="H94" s="107">
        <v>33.95</v>
      </c>
      <c r="I94" s="102" t="s">
        <v>117</v>
      </c>
      <c r="J94" s="107">
        <f t="shared" si="8"/>
        <v>848.77</v>
      </c>
      <c r="K94" s="194" t="s">
        <v>437</v>
      </c>
      <c r="L94" s="103">
        <v>2021</v>
      </c>
      <c r="M94" s="103">
        <v>964</v>
      </c>
      <c r="N94" s="104" t="s">
        <v>438</v>
      </c>
      <c r="O94" s="106" t="s">
        <v>439</v>
      </c>
      <c r="P94" s="104" t="s">
        <v>440</v>
      </c>
      <c r="Q94" s="104" t="s">
        <v>440</v>
      </c>
      <c r="R94" s="103">
        <v>4</v>
      </c>
      <c r="S94" s="106" t="s">
        <v>202</v>
      </c>
      <c r="T94" s="103">
        <v>1040103</v>
      </c>
      <c r="U94" s="103">
        <v>1460</v>
      </c>
      <c r="V94" s="103">
        <v>49</v>
      </c>
      <c r="W94" s="103">
        <v>1</v>
      </c>
      <c r="X94" s="108">
        <v>2021</v>
      </c>
      <c r="Y94" s="108">
        <v>360</v>
      </c>
      <c r="Z94" s="108">
        <v>0</v>
      </c>
      <c r="AA94" s="109" t="s">
        <v>122</v>
      </c>
      <c r="AB94" s="103">
        <v>216</v>
      </c>
      <c r="AC94" s="104" t="s">
        <v>425</v>
      </c>
      <c r="AD94" s="195" t="s">
        <v>441</v>
      </c>
      <c r="AE94" s="195" t="s">
        <v>425</v>
      </c>
      <c r="AF94" s="196">
        <f t="shared" si="9"/>
        <v>-22</v>
      </c>
      <c r="AG94" s="197">
        <f t="shared" si="10"/>
        <v>848.77</v>
      </c>
      <c r="AH94" s="198">
        <f t="shared" si="11"/>
        <v>-18672.94</v>
      </c>
      <c r="AI94" s="199" t="s">
        <v>125</v>
      </c>
    </row>
    <row r="95" spans="1:35" ht="15">
      <c r="A95" s="103">
        <v>2021</v>
      </c>
      <c r="B95" s="103">
        <v>82</v>
      </c>
      <c r="C95" s="104" t="s">
        <v>425</v>
      </c>
      <c r="D95" s="193" t="s">
        <v>436</v>
      </c>
      <c r="E95" s="104" t="s">
        <v>244</v>
      </c>
      <c r="F95" s="106"/>
      <c r="G95" s="107">
        <v>540</v>
      </c>
      <c r="H95" s="107">
        <v>20.77</v>
      </c>
      <c r="I95" s="102" t="s">
        <v>117</v>
      </c>
      <c r="J95" s="107">
        <f t="shared" si="8"/>
        <v>519.23</v>
      </c>
      <c r="K95" s="194" t="s">
        <v>437</v>
      </c>
      <c r="L95" s="103">
        <v>2021</v>
      </c>
      <c r="M95" s="103">
        <v>964</v>
      </c>
      <c r="N95" s="104" t="s">
        <v>438</v>
      </c>
      <c r="O95" s="106" t="s">
        <v>439</v>
      </c>
      <c r="P95" s="104" t="s">
        <v>440</v>
      </c>
      <c r="Q95" s="104" t="s">
        <v>440</v>
      </c>
      <c r="R95" s="103">
        <v>4</v>
      </c>
      <c r="S95" s="106" t="s">
        <v>202</v>
      </c>
      <c r="T95" s="103">
        <v>1040103</v>
      </c>
      <c r="U95" s="103">
        <v>1460</v>
      </c>
      <c r="V95" s="103">
        <v>49</v>
      </c>
      <c r="W95" s="103">
        <v>2</v>
      </c>
      <c r="X95" s="108">
        <v>2021</v>
      </c>
      <c r="Y95" s="108">
        <v>511</v>
      </c>
      <c r="Z95" s="108">
        <v>0</v>
      </c>
      <c r="AA95" s="109" t="s">
        <v>122</v>
      </c>
      <c r="AB95" s="103">
        <v>217</v>
      </c>
      <c r="AC95" s="104" t="s">
        <v>425</v>
      </c>
      <c r="AD95" s="195" t="s">
        <v>441</v>
      </c>
      <c r="AE95" s="195" t="s">
        <v>425</v>
      </c>
      <c r="AF95" s="196">
        <f t="shared" si="9"/>
        <v>-22</v>
      </c>
      <c r="AG95" s="197">
        <f t="shared" si="10"/>
        <v>519.23</v>
      </c>
      <c r="AH95" s="198">
        <f t="shared" si="11"/>
        <v>-11423.060000000001</v>
      </c>
      <c r="AI95" s="199" t="s">
        <v>125</v>
      </c>
    </row>
    <row r="96" spans="1:35" ht="15">
      <c r="A96" s="103">
        <v>2021</v>
      </c>
      <c r="B96" s="103">
        <v>83</v>
      </c>
      <c r="C96" s="104" t="s">
        <v>425</v>
      </c>
      <c r="D96" s="193" t="s">
        <v>442</v>
      </c>
      <c r="E96" s="104" t="s">
        <v>313</v>
      </c>
      <c r="F96" s="106" t="s">
        <v>443</v>
      </c>
      <c r="G96" s="107">
        <v>500</v>
      </c>
      <c r="H96" s="107">
        <v>23.81</v>
      </c>
      <c r="I96" s="102" t="s">
        <v>117</v>
      </c>
      <c r="J96" s="107">
        <f t="shared" si="8"/>
        <v>476.19</v>
      </c>
      <c r="K96" s="194" t="s">
        <v>199</v>
      </c>
      <c r="L96" s="103">
        <v>2021</v>
      </c>
      <c r="M96" s="103">
        <v>1035</v>
      </c>
      <c r="N96" s="104" t="s">
        <v>427</v>
      </c>
      <c r="O96" s="106" t="s">
        <v>200</v>
      </c>
      <c r="P96" s="104" t="s">
        <v>201</v>
      </c>
      <c r="Q96" s="104" t="s">
        <v>122</v>
      </c>
      <c r="R96" s="103">
        <v>4</v>
      </c>
      <c r="S96" s="106" t="s">
        <v>202</v>
      </c>
      <c r="T96" s="103">
        <v>1100405</v>
      </c>
      <c r="U96" s="103">
        <v>4120</v>
      </c>
      <c r="V96" s="103">
        <v>62</v>
      </c>
      <c r="W96" s="103">
        <v>2</v>
      </c>
      <c r="X96" s="108">
        <v>2021</v>
      </c>
      <c r="Y96" s="108">
        <v>512</v>
      </c>
      <c r="Z96" s="108">
        <v>0</v>
      </c>
      <c r="AA96" s="109" t="s">
        <v>122</v>
      </c>
      <c r="AB96" s="103">
        <v>218</v>
      </c>
      <c r="AC96" s="104" t="s">
        <v>425</v>
      </c>
      <c r="AD96" s="195" t="s">
        <v>444</v>
      </c>
      <c r="AE96" s="195" t="s">
        <v>425</v>
      </c>
      <c r="AF96" s="196">
        <f t="shared" si="9"/>
        <v>-26</v>
      </c>
      <c r="AG96" s="197">
        <f t="shared" si="10"/>
        <v>476.19</v>
      </c>
      <c r="AH96" s="198">
        <f t="shared" si="11"/>
        <v>-12380.94</v>
      </c>
      <c r="AI96" s="199" t="s">
        <v>125</v>
      </c>
    </row>
    <row r="97" spans="1:35" ht="15">
      <c r="A97" s="103">
        <v>2021</v>
      </c>
      <c r="B97" s="103">
        <v>84</v>
      </c>
      <c r="C97" s="104" t="s">
        <v>445</v>
      </c>
      <c r="D97" s="193" t="s">
        <v>446</v>
      </c>
      <c r="E97" s="104" t="s">
        <v>244</v>
      </c>
      <c r="F97" s="106" t="s">
        <v>161</v>
      </c>
      <c r="G97" s="107">
        <v>324.84</v>
      </c>
      <c r="H97" s="107">
        <v>58.58</v>
      </c>
      <c r="I97" s="102" t="s">
        <v>117</v>
      </c>
      <c r="J97" s="107">
        <f t="shared" si="8"/>
        <v>266.26</v>
      </c>
      <c r="K97" s="194" t="s">
        <v>167</v>
      </c>
      <c r="L97" s="103">
        <v>2021</v>
      </c>
      <c r="M97" s="103">
        <v>979</v>
      </c>
      <c r="N97" s="104" t="s">
        <v>438</v>
      </c>
      <c r="O97" s="106" t="s">
        <v>162</v>
      </c>
      <c r="P97" s="104" t="s">
        <v>163</v>
      </c>
      <c r="Q97" s="104" t="s">
        <v>163</v>
      </c>
      <c r="R97" s="103">
        <v>2</v>
      </c>
      <c r="S97" s="106" t="s">
        <v>123</v>
      </c>
      <c r="T97" s="103">
        <v>1010203</v>
      </c>
      <c r="U97" s="103">
        <v>140</v>
      </c>
      <c r="V97" s="103">
        <v>22</v>
      </c>
      <c r="W97" s="103">
        <v>6</v>
      </c>
      <c r="X97" s="108">
        <v>2021</v>
      </c>
      <c r="Y97" s="108">
        <v>100</v>
      </c>
      <c r="Z97" s="108">
        <v>0</v>
      </c>
      <c r="AA97" s="109" t="s">
        <v>447</v>
      </c>
      <c r="AB97" s="103">
        <v>267</v>
      </c>
      <c r="AC97" s="104" t="s">
        <v>448</v>
      </c>
      <c r="AD97" s="195" t="s">
        <v>441</v>
      </c>
      <c r="AE97" s="195" t="s">
        <v>448</v>
      </c>
      <c r="AF97" s="196">
        <f t="shared" si="9"/>
        <v>-14</v>
      </c>
      <c r="AG97" s="197">
        <f t="shared" si="10"/>
        <v>266.26</v>
      </c>
      <c r="AH97" s="198">
        <f t="shared" si="11"/>
        <v>-3727.64</v>
      </c>
      <c r="AI97" s="199" t="s">
        <v>125</v>
      </c>
    </row>
    <row r="98" spans="1:35" ht="15">
      <c r="A98" s="103">
        <v>2021</v>
      </c>
      <c r="B98" s="103">
        <v>85</v>
      </c>
      <c r="C98" s="104" t="s">
        <v>445</v>
      </c>
      <c r="D98" s="193" t="s">
        <v>449</v>
      </c>
      <c r="E98" s="104" t="s">
        <v>244</v>
      </c>
      <c r="F98" s="106" t="s">
        <v>161</v>
      </c>
      <c r="G98" s="107">
        <v>101.7</v>
      </c>
      <c r="H98" s="107">
        <v>18.34</v>
      </c>
      <c r="I98" s="102" t="s">
        <v>117</v>
      </c>
      <c r="J98" s="107">
        <f t="shared" si="8"/>
        <v>83.36</v>
      </c>
      <c r="K98" s="194" t="s">
        <v>167</v>
      </c>
      <c r="L98" s="103">
        <v>2021</v>
      </c>
      <c r="M98" s="103">
        <v>977</v>
      </c>
      <c r="N98" s="104" t="s">
        <v>438</v>
      </c>
      <c r="O98" s="106" t="s">
        <v>162</v>
      </c>
      <c r="P98" s="104" t="s">
        <v>163</v>
      </c>
      <c r="Q98" s="104" t="s">
        <v>163</v>
      </c>
      <c r="R98" s="103">
        <v>2</v>
      </c>
      <c r="S98" s="106" t="s">
        <v>123</v>
      </c>
      <c r="T98" s="103">
        <v>1010203</v>
      </c>
      <c r="U98" s="103">
        <v>140</v>
      </c>
      <c r="V98" s="103">
        <v>22</v>
      </c>
      <c r="W98" s="103">
        <v>7</v>
      </c>
      <c r="X98" s="108">
        <v>2021</v>
      </c>
      <c r="Y98" s="108">
        <v>101</v>
      </c>
      <c r="Z98" s="108">
        <v>0</v>
      </c>
      <c r="AA98" s="109" t="s">
        <v>447</v>
      </c>
      <c r="AB98" s="103">
        <v>268</v>
      </c>
      <c r="AC98" s="104" t="s">
        <v>448</v>
      </c>
      <c r="AD98" s="195" t="s">
        <v>441</v>
      </c>
      <c r="AE98" s="195" t="s">
        <v>448</v>
      </c>
      <c r="AF98" s="196">
        <f t="shared" si="9"/>
        <v>-14</v>
      </c>
      <c r="AG98" s="197">
        <f t="shared" si="10"/>
        <v>83.36</v>
      </c>
      <c r="AH98" s="198">
        <f t="shared" si="11"/>
        <v>-1167.04</v>
      </c>
      <c r="AI98" s="199" t="s">
        <v>125</v>
      </c>
    </row>
    <row r="99" spans="1:35" ht="15">
      <c r="A99" s="103">
        <v>2021</v>
      </c>
      <c r="B99" s="103">
        <v>86</v>
      </c>
      <c r="C99" s="104" t="s">
        <v>445</v>
      </c>
      <c r="D99" s="193" t="s">
        <v>450</v>
      </c>
      <c r="E99" s="104" t="s">
        <v>244</v>
      </c>
      <c r="F99" s="106" t="s">
        <v>161</v>
      </c>
      <c r="G99" s="107">
        <v>17.98</v>
      </c>
      <c r="H99" s="107">
        <v>3.24</v>
      </c>
      <c r="I99" s="102" t="s">
        <v>117</v>
      </c>
      <c r="J99" s="107">
        <f t="shared" si="8"/>
        <v>14.74</v>
      </c>
      <c r="K99" s="194" t="s">
        <v>167</v>
      </c>
      <c r="L99" s="103">
        <v>2021</v>
      </c>
      <c r="M99" s="103">
        <v>976</v>
      </c>
      <c r="N99" s="104" t="s">
        <v>438</v>
      </c>
      <c r="O99" s="106" t="s">
        <v>162</v>
      </c>
      <c r="P99" s="104" t="s">
        <v>163</v>
      </c>
      <c r="Q99" s="104" t="s">
        <v>163</v>
      </c>
      <c r="R99" s="103">
        <v>2</v>
      </c>
      <c r="S99" s="106" t="s">
        <v>123</v>
      </c>
      <c r="T99" s="103">
        <v>1010503</v>
      </c>
      <c r="U99" s="103">
        <v>470</v>
      </c>
      <c r="V99" s="103">
        <v>25</v>
      </c>
      <c r="W99" s="103">
        <v>10</v>
      </c>
      <c r="X99" s="108">
        <v>2021</v>
      </c>
      <c r="Y99" s="108">
        <v>110</v>
      </c>
      <c r="Z99" s="108">
        <v>0</v>
      </c>
      <c r="AA99" s="109" t="s">
        <v>447</v>
      </c>
      <c r="AB99" s="103">
        <v>273</v>
      </c>
      <c r="AC99" s="104" t="s">
        <v>448</v>
      </c>
      <c r="AD99" s="195" t="s">
        <v>441</v>
      </c>
      <c r="AE99" s="195" t="s">
        <v>448</v>
      </c>
      <c r="AF99" s="196">
        <f t="shared" si="9"/>
        <v>-14</v>
      </c>
      <c r="AG99" s="197">
        <f t="shared" si="10"/>
        <v>14.74</v>
      </c>
      <c r="AH99" s="198">
        <f t="shared" si="11"/>
        <v>-206.36</v>
      </c>
      <c r="AI99" s="199" t="s">
        <v>125</v>
      </c>
    </row>
    <row r="100" spans="1:35" ht="15">
      <c r="A100" s="103">
        <v>2021</v>
      </c>
      <c r="B100" s="103">
        <v>87</v>
      </c>
      <c r="C100" s="104" t="s">
        <v>445</v>
      </c>
      <c r="D100" s="193" t="s">
        <v>451</v>
      </c>
      <c r="E100" s="104" t="s">
        <v>244</v>
      </c>
      <c r="F100" s="106" t="s">
        <v>161</v>
      </c>
      <c r="G100" s="107">
        <v>75.99</v>
      </c>
      <c r="H100" s="107">
        <v>13.7</v>
      </c>
      <c r="I100" s="102" t="s">
        <v>117</v>
      </c>
      <c r="J100" s="107">
        <f t="shared" si="8"/>
        <v>62.28999999999999</v>
      </c>
      <c r="K100" s="194" t="s">
        <v>167</v>
      </c>
      <c r="L100" s="103">
        <v>2021</v>
      </c>
      <c r="M100" s="103">
        <v>973</v>
      </c>
      <c r="N100" s="104" t="s">
        <v>438</v>
      </c>
      <c r="O100" s="106" t="s">
        <v>162</v>
      </c>
      <c r="P100" s="104" t="s">
        <v>163</v>
      </c>
      <c r="Q100" s="104" t="s">
        <v>163</v>
      </c>
      <c r="R100" s="103">
        <v>2</v>
      </c>
      <c r="S100" s="106" t="s">
        <v>123</v>
      </c>
      <c r="T100" s="103">
        <v>1010203</v>
      </c>
      <c r="U100" s="103">
        <v>140</v>
      </c>
      <c r="V100" s="103">
        <v>22</v>
      </c>
      <c r="W100" s="103">
        <v>11</v>
      </c>
      <c r="X100" s="108">
        <v>2021</v>
      </c>
      <c r="Y100" s="108">
        <v>114</v>
      </c>
      <c r="Z100" s="108">
        <v>0</v>
      </c>
      <c r="AA100" s="109" t="s">
        <v>447</v>
      </c>
      <c r="AB100" s="103">
        <v>269</v>
      </c>
      <c r="AC100" s="104" t="s">
        <v>448</v>
      </c>
      <c r="AD100" s="195" t="s">
        <v>441</v>
      </c>
      <c r="AE100" s="195" t="s">
        <v>448</v>
      </c>
      <c r="AF100" s="196">
        <f t="shared" si="9"/>
        <v>-14</v>
      </c>
      <c r="AG100" s="197">
        <f t="shared" si="10"/>
        <v>62.28999999999999</v>
      </c>
      <c r="AH100" s="198">
        <f t="shared" si="11"/>
        <v>-872.06</v>
      </c>
      <c r="AI100" s="199" t="s">
        <v>125</v>
      </c>
    </row>
    <row r="101" spans="1:35" ht="15">
      <c r="A101" s="103">
        <v>2021</v>
      </c>
      <c r="B101" s="103">
        <v>88</v>
      </c>
      <c r="C101" s="104" t="s">
        <v>445</v>
      </c>
      <c r="D101" s="193" t="s">
        <v>452</v>
      </c>
      <c r="E101" s="104" t="s">
        <v>244</v>
      </c>
      <c r="F101" s="106" t="s">
        <v>161</v>
      </c>
      <c r="G101" s="107">
        <v>23.49</v>
      </c>
      <c r="H101" s="107">
        <v>4.24</v>
      </c>
      <c r="I101" s="102" t="s">
        <v>117</v>
      </c>
      <c r="J101" s="107">
        <f t="shared" si="8"/>
        <v>19.25</v>
      </c>
      <c r="K101" s="194" t="s">
        <v>167</v>
      </c>
      <c r="L101" s="103">
        <v>2021</v>
      </c>
      <c r="M101" s="103">
        <v>970</v>
      </c>
      <c r="N101" s="104" t="s">
        <v>438</v>
      </c>
      <c r="O101" s="106" t="s">
        <v>162</v>
      </c>
      <c r="P101" s="104" t="s">
        <v>163</v>
      </c>
      <c r="Q101" s="104" t="s">
        <v>163</v>
      </c>
      <c r="R101" s="103">
        <v>2</v>
      </c>
      <c r="S101" s="106" t="s">
        <v>123</v>
      </c>
      <c r="T101" s="103">
        <v>1080103</v>
      </c>
      <c r="U101" s="103">
        <v>2780</v>
      </c>
      <c r="V101" s="103">
        <v>66</v>
      </c>
      <c r="W101" s="103">
        <v>2</v>
      </c>
      <c r="X101" s="108">
        <v>2021</v>
      </c>
      <c r="Y101" s="108">
        <v>115</v>
      </c>
      <c r="Z101" s="108">
        <v>0</v>
      </c>
      <c r="AA101" s="109" t="s">
        <v>447</v>
      </c>
      <c r="AB101" s="103">
        <v>274</v>
      </c>
      <c r="AC101" s="104" t="s">
        <v>448</v>
      </c>
      <c r="AD101" s="195" t="s">
        <v>441</v>
      </c>
      <c r="AE101" s="195" t="s">
        <v>448</v>
      </c>
      <c r="AF101" s="196">
        <f t="shared" si="9"/>
        <v>-14</v>
      </c>
      <c r="AG101" s="197">
        <f t="shared" si="10"/>
        <v>19.25</v>
      </c>
      <c r="AH101" s="198">
        <f t="shared" si="11"/>
        <v>-269.5</v>
      </c>
      <c r="AI101" s="199" t="s">
        <v>125</v>
      </c>
    </row>
    <row r="102" spans="1:35" ht="15">
      <c r="A102" s="103">
        <v>2021</v>
      </c>
      <c r="B102" s="103">
        <v>89</v>
      </c>
      <c r="C102" s="104" t="s">
        <v>445</v>
      </c>
      <c r="D102" s="193" t="s">
        <v>453</v>
      </c>
      <c r="E102" s="104" t="s">
        <v>244</v>
      </c>
      <c r="F102" s="106" t="s">
        <v>161</v>
      </c>
      <c r="G102" s="107">
        <v>567.5</v>
      </c>
      <c r="H102" s="107">
        <v>102.34</v>
      </c>
      <c r="I102" s="102" t="s">
        <v>117</v>
      </c>
      <c r="J102" s="107">
        <f t="shared" si="8"/>
        <v>465.15999999999997</v>
      </c>
      <c r="K102" s="194" t="s">
        <v>167</v>
      </c>
      <c r="L102" s="103">
        <v>2021</v>
      </c>
      <c r="M102" s="103">
        <v>978</v>
      </c>
      <c r="N102" s="104" t="s">
        <v>438</v>
      </c>
      <c r="O102" s="106" t="s">
        <v>162</v>
      </c>
      <c r="P102" s="104" t="s">
        <v>163</v>
      </c>
      <c r="Q102" s="104" t="s">
        <v>163</v>
      </c>
      <c r="R102" s="103">
        <v>2</v>
      </c>
      <c r="S102" s="106" t="s">
        <v>123</v>
      </c>
      <c r="T102" s="103">
        <v>1080203</v>
      </c>
      <c r="U102" s="103">
        <v>2890</v>
      </c>
      <c r="V102" s="103">
        <v>69</v>
      </c>
      <c r="W102" s="103">
        <v>1</v>
      </c>
      <c r="X102" s="108">
        <v>2021</v>
      </c>
      <c r="Y102" s="108">
        <v>113</v>
      </c>
      <c r="Z102" s="108">
        <v>0</v>
      </c>
      <c r="AA102" s="109" t="s">
        <v>447</v>
      </c>
      <c r="AB102" s="103">
        <v>275</v>
      </c>
      <c r="AC102" s="104" t="s">
        <v>448</v>
      </c>
      <c r="AD102" s="195" t="s">
        <v>441</v>
      </c>
      <c r="AE102" s="195" t="s">
        <v>448</v>
      </c>
      <c r="AF102" s="196">
        <f t="shared" si="9"/>
        <v>-14</v>
      </c>
      <c r="AG102" s="197">
        <f t="shared" si="10"/>
        <v>465.15999999999997</v>
      </c>
      <c r="AH102" s="198">
        <f t="shared" si="11"/>
        <v>-6512.24</v>
      </c>
      <c r="AI102" s="199" t="s">
        <v>125</v>
      </c>
    </row>
    <row r="103" spans="1:35" ht="15">
      <c r="A103" s="103">
        <v>2021</v>
      </c>
      <c r="B103" s="103">
        <v>90</v>
      </c>
      <c r="C103" s="104" t="s">
        <v>445</v>
      </c>
      <c r="D103" s="193" t="s">
        <v>454</v>
      </c>
      <c r="E103" s="104" t="s">
        <v>244</v>
      </c>
      <c r="F103" s="106" t="s">
        <v>161</v>
      </c>
      <c r="G103" s="107">
        <v>359.07</v>
      </c>
      <c r="H103" s="107">
        <v>64.75</v>
      </c>
      <c r="I103" s="102" t="s">
        <v>117</v>
      </c>
      <c r="J103" s="107">
        <f t="shared" si="8"/>
        <v>294.32</v>
      </c>
      <c r="K103" s="194" t="s">
        <v>167</v>
      </c>
      <c r="L103" s="103">
        <v>2021</v>
      </c>
      <c r="M103" s="103">
        <v>980</v>
      </c>
      <c r="N103" s="104" t="s">
        <v>438</v>
      </c>
      <c r="O103" s="106" t="s">
        <v>162</v>
      </c>
      <c r="P103" s="104" t="s">
        <v>163</v>
      </c>
      <c r="Q103" s="104" t="s">
        <v>163</v>
      </c>
      <c r="R103" s="103">
        <v>2</v>
      </c>
      <c r="S103" s="106" t="s">
        <v>123</v>
      </c>
      <c r="T103" s="103">
        <v>1080203</v>
      </c>
      <c r="U103" s="103">
        <v>2890</v>
      </c>
      <c r="V103" s="103">
        <v>69</v>
      </c>
      <c r="W103" s="103">
        <v>1</v>
      </c>
      <c r="X103" s="108">
        <v>2021</v>
      </c>
      <c r="Y103" s="108">
        <v>113</v>
      </c>
      <c r="Z103" s="108">
        <v>0</v>
      </c>
      <c r="AA103" s="109" t="s">
        <v>447</v>
      </c>
      <c r="AB103" s="103">
        <v>275</v>
      </c>
      <c r="AC103" s="104" t="s">
        <v>448</v>
      </c>
      <c r="AD103" s="195" t="s">
        <v>441</v>
      </c>
      <c r="AE103" s="195" t="s">
        <v>448</v>
      </c>
      <c r="AF103" s="196">
        <f t="shared" si="9"/>
        <v>-14</v>
      </c>
      <c r="AG103" s="197">
        <f t="shared" si="10"/>
        <v>294.32</v>
      </c>
      <c r="AH103" s="198">
        <f t="shared" si="11"/>
        <v>-4120.48</v>
      </c>
      <c r="AI103" s="199" t="s">
        <v>125</v>
      </c>
    </row>
    <row r="104" spans="1:35" ht="15">
      <c r="A104" s="103">
        <v>2021</v>
      </c>
      <c r="B104" s="103">
        <v>91</v>
      </c>
      <c r="C104" s="104" t="s">
        <v>445</v>
      </c>
      <c r="D104" s="193" t="s">
        <v>455</v>
      </c>
      <c r="E104" s="104" t="s">
        <v>244</v>
      </c>
      <c r="F104" s="106" t="s">
        <v>161</v>
      </c>
      <c r="G104" s="107">
        <v>597.25</v>
      </c>
      <c r="H104" s="107">
        <v>107.7</v>
      </c>
      <c r="I104" s="102" t="s">
        <v>117</v>
      </c>
      <c r="J104" s="107">
        <f>IF(I104="SI",G104-H104,G104)</f>
        <v>489.55</v>
      </c>
      <c r="K104" s="194" t="s">
        <v>167</v>
      </c>
      <c r="L104" s="103">
        <v>2021</v>
      </c>
      <c r="M104" s="103">
        <v>974</v>
      </c>
      <c r="N104" s="104" t="s">
        <v>438</v>
      </c>
      <c r="O104" s="106" t="s">
        <v>162</v>
      </c>
      <c r="P104" s="104" t="s">
        <v>163</v>
      </c>
      <c r="Q104" s="104" t="s">
        <v>163</v>
      </c>
      <c r="R104" s="103">
        <v>2</v>
      </c>
      <c r="S104" s="106" t="s">
        <v>123</v>
      </c>
      <c r="T104" s="103">
        <v>1010203</v>
      </c>
      <c r="U104" s="103">
        <v>140</v>
      </c>
      <c r="V104" s="103">
        <v>22</v>
      </c>
      <c r="W104" s="103">
        <v>3</v>
      </c>
      <c r="X104" s="108">
        <v>2021</v>
      </c>
      <c r="Y104" s="108">
        <v>103</v>
      </c>
      <c r="Z104" s="108">
        <v>0</v>
      </c>
      <c r="AA104" s="109" t="s">
        <v>447</v>
      </c>
      <c r="AB104" s="103">
        <v>265</v>
      </c>
      <c r="AC104" s="104" t="s">
        <v>448</v>
      </c>
      <c r="AD104" s="195" t="s">
        <v>441</v>
      </c>
      <c r="AE104" s="195" t="s">
        <v>448</v>
      </c>
      <c r="AF104" s="196">
        <f>AE104-AD104</f>
        <v>-14</v>
      </c>
      <c r="AG104" s="197">
        <f aca="true" t="shared" si="12" ref="AG104:AG113">IF(AI104="SI",0,J104)</f>
        <v>489.55</v>
      </c>
      <c r="AH104" s="198">
        <f>AG104*AF104</f>
        <v>-6853.7</v>
      </c>
      <c r="AI104" s="199" t="s">
        <v>125</v>
      </c>
    </row>
    <row r="105" spans="1:35" ht="15">
      <c r="A105" s="103">
        <v>2021</v>
      </c>
      <c r="B105" s="103">
        <v>92</v>
      </c>
      <c r="C105" s="104" t="s">
        <v>445</v>
      </c>
      <c r="D105" s="193" t="s">
        <v>456</v>
      </c>
      <c r="E105" s="104" t="s">
        <v>244</v>
      </c>
      <c r="F105" s="106" t="s">
        <v>161</v>
      </c>
      <c r="G105" s="107">
        <v>42.9</v>
      </c>
      <c r="H105" s="107">
        <v>7.74</v>
      </c>
      <c r="I105" s="102" t="s">
        <v>117</v>
      </c>
      <c r="J105" s="107">
        <f>IF(I105="SI",G105-H105,G105)</f>
        <v>35.16</v>
      </c>
      <c r="K105" s="194" t="s">
        <v>167</v>
      </c>
      <c r="L105" s="103">
        <v>2021</v>
      </c>
      <c r="M105" s="103">
        <v>971</v>
      </c>
      <c r="N105" s="104" t="s">
        <v>438</v>
      </c>
      <c r="O105" s="106" t="s">
        <v>162</v>
      </c>
      <c r="P105" s="104" t="s">
        <v>163</v>
      </c>
      <c r="Q105" s="104" t="s">
        <v>163</v>
      </c>
      <c r="R105" s="103">
        <v>2</v>
      </c>
      <c r="S105" s="106" t="s">
        <v>123</v>
      </c>
      <c r="T105" s="103">
        <v>1010203</v>
      </c>
      <c r="U105" s="103">
        <v>140</v>
      </c>
      <c r="V105" s="103">
        <v>22</v>
      </c>
      <c r="W105" s="103">
        <v>4</v>
      </c>
      <c r="X105" s="108">
        <v>2021</v>
      </c>
      <c r="Y105" s="108">
        <v>102</v>
      </c>
      <c r="Z105" s="108">
        <v>0</v>
      </c>
      <c r="AA105" s="109" t="s">
        <v>447</v>
      </c>
      <c r="AB105" s="103">
        <v>266</v>
      </c>
      <c r="AC105" s="104" t="s">
        <v>448</v>
      </c>
      <c r="AD105" s="195" t="s">
        <v>441</v>
      </c>
      <c r="AE105" s="195" t="s">
        <v>448</v>
      </c>
      <c r="AF105" s="196">
        <f>AE105-AD105</f>
        <v>-14</v>
      </c>
      <c r="AG105" s="197">
        <f t="shared" si="12"/>
        <v>35.16</v>
      </c>
      <c r="AH105" s="198">
        <f>AG105*AF105</f>
        <v>-492.23999999999995</v>
      </c>
      <c r="AI105" s="199" t="s">
        <v>125</v>
      </c>
    </row>
    <row r="106" spans="1:35" ht="15">
      <c r="A106" s="103">
        <v>2021</v>
      </c>
      <c r="B106" s="103">
        <v>93</v>
      </c>
      <c r="C106" s="104" t="s">
        <v>445</v>
      </c>
      <c r="D106" s="193" t="s">
        <v>457</v>
      </c>
      <c r="E106" s="104" t="s">
        <v>244</v>
      </c>
      <c r="F106" s="106" t="s">
        <v>161</v>
      </c>
      <c r="G106" s="107">
        <v>33.72</v>
      </c>
      <c r="H106" s="107">
        <v>6.08</v>
      </c>
      <c r="I106" s="102" t="s">
        <v>117</v>
      </c>
      <c r="J106" s="107">
        <f>IF(I106="SI",G106-H106,G106)</f>
        <v>27.64</v>
      </c>
      <c r="K106" s="194" t="s">
        <v>167</v>
      </c>
      <c r="L106" s="103">
        <v>2021</v>
      </c>
      <c r="M106" s="103">
        <v>972</v>
      </c>
      <c r="N106" s="104" t="s">
        <v>438</v>
      </c>
      <c r="O106" s="106" t="s">
        <v>162</v>
      </c>
      <c r="P106" s="104" t="s">
        <v>163</v>
      </c>
      <c r="Q106" s="104" t="s">
        <v>163</v>
      </c>
      <c r="R106" s="103">
        <v>2</v>
      </c>
      <c r="S106" s="106" t="s">
        <v>123</v>
      </c>
      <c r="T106" s="103">
        <v>1010203</v>
      </c>
      <c r="U106" s="103">
        <v>140</v>
      </c>
      <c r="V106" s="103">
        <v>22</v>
      </c>
      <c r="W106" s="103">
        <v>27</v>
      </c>
      <c r="X106" s="108">
        <v>2021</v>
      </c>
      <c r="Y106" s="108">
        <v>112</v>
      </c>
      <c r="Z106" s="108">
        <v>0</v>
      </c>
      <c r="AA106" s="109" t="s">
        <v>447</v>
      </c>
      <c r="AB106" s="103">
        <v>272</v>
      </c>
      <c r="AC106" s="104" t="s">
        <v>448</v>
      </c>
      <c r="AD106" s="195" t="s">
        <v>441</v>
      </c>
      <c r="AE106" s="195" t="s">
        <v>448</v>
      </c>
      <c r="AF106" s="196">
        <f>AE106-AD106</f>
        <v>-14</v>
      </c>
      <c r="AG106" s="197">
        <f t="shared" si="12"/>
        <v>27.64</v>
      </c>
      <c r="AH106" s="198">
        <f>AG106*AF106</f>
        <v>-386.96000000000004</v>
      </c>
      <c r="AI106" s="199" t="s">
        <v>125</v>
      </c>
    </row>
    <row r="107" spans="1:35" ht="15">
      <c r="A107" s="103">
        <v>2021</v>
      </c>
      <c r="B107" s="103">
        <v>94</v>
      </c>
      <c r="C107" s="104" t="s">
        <v>445</v>
      </c>
      <c r="D107" s="193" t="s">
        <v>458</v>
      </c>
      <c r="E107" s="104" t="s">
        <v>244</v>
      </c>
      <c r="F107" s="106" t="s">
        <v>161</v>
      </c>
      <c r="G107" s="107">
        <v>51.75</v>
      </c>
      <c r="H107" s="107">
        <v>9.33</v>
      </c>
      <c r="I107" s="102" t="s">
        <v>117</v>
      </c>
      <c r="J107" s="107">
        <f>IF(I107="SI",G107-H107,G107)</f>
        <v>42.42</v>
      </c>
      <c r="K107" s="194" t="s">
        <v>167</v>
      </c>
      <c r="L107" s="103">
        <v>2021</v>
      </c>
      <c r="M107" s="103">
        <v>975</v>
      </c>
      <c r="N107" s="104" t="s">
        <v>438</v>
      </c>
      <c r="O107" s="106" t="s">
        <v>162</v>
      </c>
      <c r="P107" s="104" t="s">
        <v>163</v>
      </c>
      <c r="Q107" s="104" t="s">
        <v>163</v>
      </c>
      <c r="R107" s="103">
        <v>2</v>
      </c>
      <c r="S107" s="106" t="s">
        <v>123</v>
      </c>
      <c r="T107" s="103">
        <v>1010203</v>
      </c>
      <c r="U107" s="103">
        <v>140</v>
      </c>
      <c r="V107" s="103">
        <v>22</v>
      </c>
      <c r="W107" s="103">
        <v>12</v>
      </c>
      <c r="X107" s="108">
        <v>2021</v>
      </c>
      <c r="Y107" s="108">
        <v>108</v>
      </c>
      <c r="Z107" s="108">
        <v>0</v>
      </c>
      <c r="AA107" s="109" t="s">
        <v>447</v>
      </c>
      <c r="AB107" s="103">
        <v>270</v>
      </c>
      <c r="AC107" s="104" t="s">
        <v>448</v>
      </c>
      <c r="AD107" s="195" t="s">
        <v>441</v>
      </c>
      <c r="AE107" s="195" t="s">
        <v>448</v>
      </c>
      <c r="AF107" s="196">
        <f>AE107-AD107</f>
        <v>-14</v>
      </c>
      <c r="AG107" s="197">
        <f t="shared" si="12"/>
        <v>42.42</v>
      </c>
      <c r="AH107" s="198">
        <f>AG107*AF107</f>
        <v>-593.88</v>
      </c>
      <c r="AI107" s="199" t="s">
        <v>125</v>
      </c>
    </row>
    <row r="108" spans="1:35" ht="15">
      <c r="A108" s="103">
        <v>2021</v>
      </c>
      <c r="B108" s="103">
        <v>95</v>
      </c>
      <c r="C108" s="104" t="s">
        <v>445</v>
      </c>
      <c r="D108" s="193" t="s">
        <v>459</v>
      </c>
      <c r="E108" s="104" t="s">
        <v>244</v>
      </c>
      <c r="F108" s="106" t="s">
        <v>161</v>
      </c>
      <c r="G108" s="107">
        <v>105.55</v>
      </c>
      <c r="H108" s="107">
        <v>19.03</v>
      </c>
      <c r="I108" s="102" t="s">
        <v>117</v>
      </c>
      <c r="J108" s="107">
        <f>IF(I108="SI",G108-H108,G108)</f>
        <v>86.52</v>
      </c>
      <c r="K108" s="194" t="s">
        <v>167</v>
      </c>
      <c r="L108" s="103">
        <v>2021</v>
      </c>
      <c r="M108" s="103">
        <v>981</v>
      </c>
      <c r="N108" s="104" t="s">
        <v>438</v>
      </c>
      <c r="O108" s="106" t="s">
        <v>162</v>
      </c>
      <c r="P108" s="104" t="s">
        <v>163</v>
      </c>
      <c r="Q108" s="104" t="s">
        <v>163</v>
      </c>
      <c r="R108" s="103">
        <v>2</v>
      </c>
      <c r="S108" s="106" t="s">
        <v>123</v>
      </c>
      <c r="T108" s="103">
        <v>1010203</v>
      </c>
      <c r="U108" s="103">
        <v>140</v>
      </c>
      <c r="V108" s="103">
        <v>22</v>
      </c>
      <c r="W108" s="103">
        <v>25</v>
      </c>
      <c r="X108" s="108">
        <v>2021</v>
      </c>
      <c r="Y108" s="108">
        <v>109</v>
      </c>
      <c r="Z108" s="108">
        <v>0</v>
      </c>
      <c r="AA108" s="109" t="s">
        <v>447</v>
      </c>
      <c r="AB108" s="103">
        <v>271</v>
      </c>
      <c r="AC108" s="104" t="s">
        <v>448</v>
      </c>
      <c r="AD108" s="195" t="s">
        <v>441</v>
      </c>
      <c r="AE108" s="195" t="s">
        <v>448</v>
      </c>
      <c r="AF108" s="196">
        <f>AE108-AD108</f>
        <v>-14</v>
      </c>
      <c r="AG108" s="197">
        <f t="shared" si="12"/>
        <v>86.52</v>
      </c>
      <c r="AH108" s="198">
        <f>AG108*AF108</f>
        <v>-1211.28</v>
      </c>
      <c r="AI108" s="199" t="s">
        <v>125</v>
      </c>
    </row>
    <row r="109" spans="1:35" ht="15">
      <c r="A109" s="103">
        <v>2021</v>
      </c>
      <c r="B109" s="103">
        <v>96</v>
      </c>
      <c r="C109" s="104" t="s">
        <v>448</v>
      </c>
      <c r="D109" s="193" t="s">
        <v>460</v>
      </c>
      <c r="E109" s="104" t="s">
        <v>447</v>
      </c>
      <c r="F109" s="106" t="s">
        <v>461</v>
      </c>
      <c r="G109" s="107">
        <v>1466.66</v>
      </c>
      <c r="H109" s="107">
        <v>133.33</v>
      </c>
      <c r="I109" s="102" t="s">
        <v>117</v>
      </c>
      <c r="J109" s="107">
        <f>IF(I109="SI",G109-H109,G109)</f>
        <v>1333.3300000000002</v>
      </c>
      <c r="K109" s="194" t="s">
        <v>341</v>
      </c>
      <c r="L109" s="103">
        <v>2021</v>
      </c>
      <c r="M109" s="103">
        <v>1127</v>
      </c>
      <c r="N109" s="104" t="s">
        <v>447</v>
      </c>
      <c r="O109" s="106" t="s">
        <v>462</v>
      </c>
      <c r="P109" s="104" t="s">
        <v>463</v>
      </c>
      <c r="Q109" s="104" t="s">
        <v>463</v>
      </c>
      <c r="R109" s="103">
        <v>4</v>
      </c>
      <c r="S109" s="106" t="s">
        <v>202</v>
      </c>
      <c r="T109" s="103">
        <v>1100403</v>
      </c>
      <c r="U109" s="103">
        <v>4100</v>
      </c>
      <c r="V109" s="103">
        <v>74</v>
      </c>
      <c r="W109" s="103">
        <v>20</v>
      </c>
      <c r="X109" s="108">
        <v>2020</v>
      </c>
      <c r="Y109" s="108">
        <v>332</v>
      </c>
      <c r="Z109" s="108">
        <v>0</v>
      </c>
      <c r="AA109" s="109" t="s">
        <v>122</v>
      </c>
      <c r="AB109" s="103">
        <v>262</v>
      </c>
      <c r="AC109" s="104" t="s">
        <v>448</v>
      </c>
      <c r="AD109" s="195" t="s">
        <v>464</v>
      </c>
      <c r="AE109" s="195" t="s">
        <v>448</v>
      </c>
      <c r="AF109" s="196">
        <f>AE109-AD109</f>
        <v>-25</v>
      </c>
      <c r="AG109" s="197">
        <f t="shared" si="12"/>
        <v>1333.3300000000002</v>
      </c>
      <c r="AH109" s="198">
        <f>AG109*AF109</f>
        <v>-33333.25000000001</v>
      </c>
      <c r="AI109" s="199" t="s">
        <v>125</v>
      </c>
    </row>
    <row r="110" spans="1:35" ht="15">
      <c r="A110" s="103">
        <v>2021</v>
      </c>
      <c r="B110" s="103">
        <v>97</v>
      </c>
      <c r="C110" s="104" t="s">
        <v>448</v>
      </c>
      <c r="D110" s="193" t="s">
        <v>465</v>
      </c>
      <c r="E110" s="104" t="s">
        <v>411</v>
      </c>
      <c r="F110" s="106" t="s">
        <v>466</v>
      </c>
      <c r="G110" s="107">
        <v>47.58</v>
      </c>
      <c r="H110" s="107">
        <v>8.58</v>
      </c>
      <c r="I110" s="102" t="s">
        <v>117</v>
      </c>
      <c r="J110" s="107">
        <f>IF(I110="SI",G110-H110,G110)</f>
        <v>39</v>
      </c>
      <c r="K110" s="194" t="s">
        <v>467</v>
      </c>
      <c r="L110" s="103">
        <v>2021</v>
      </c>
      <c r="M110" s="103">
        <v>1018</v>
      </c>
      <c r="N110" s="104" t="s">
        <v>313</v>
      </c>
      <c r="O110" s="106" t="s">
        <v>468</v>
      </c>
      <c r="P110" s="104" t="s">
        <v>469</v>
      </c>
      <c r="Q110" s="104" t="s">
        <v>122</v>
      </c>
      <c r="R110" s="103">
        <v>3</v>
      </c>
      <c r="S110" s="106" t="s">
        <v>321</v>
      </c>
      <c r="T110" s="103">
        <v>1010302</v>
      </c>
      <c r="U110" s="103">
        <v>240</v>
      </c>
      <c r="V110" s="103">
        <v>26</v>
      </c>
      <c r="W110" s="103">
        <v>2</v>
      </c>
      <c r="X110" s="108">
        <v>2021</v>
      </c>
      <c r="Y110" s="108">
        <v>200</v>
      </c>
      <c r="Z110" s="108">
        <v>0</v>
      </c>
      <c r="AA110" s="109" t="s">
        <v>122</v>
      </c>
      <c r="AB110" s="103">
        <v>263</v>
      </c>
      <c r="AC110" s="104" t="s">
        <v>448</v>
      </c>
      <c r="AD110" s="195" t="s">
        <v>470</v>
      </c>
      <c r="AE110" s="195" t="s">
        <v>448</v>
      </c>
      <c r="AF110" s="196">
        <f>AE110-AD110</f>
        <v>-17</v>
      </c>
      <c r="AG110" s="197">
        <f t="shared" si="12"/>
        <v>39</v>
      </c>
      <c r="AH110" s="198">
        <f>AG110*AF110</f>
        <v>-663</v>
      </c>
      <c r="AI110" s="199" t="s">
        <v>125</v>
      </c>
    </row>
    <row r="111" spans="1:35" ht="15">
      <c r="A111" s="103">
        <v>2021</v>
      </c>
      <c r="B111" s="103">
        <v>98</v>
      </c>
      <c r="C111" s="104" t="s">
        <v>448</v>
      </c>
      <c r="D111" s="193" t="s">
        <v>471</v>
      </c>
      <c r="E111" s="104" t="s">
        <v>430</v>
      </c>
      <c r="F111" s="106" t="s">
        <v>472</v>
      </c>
      <c r="G111" s="107">
        <v>46.62</v>
      </c>
      <c r="H111" s="107">
        <v>8.41</v>
      </c>
      <c r="I111" s="102" t="s">
        <v>117</v>
      </c>
      <c r="J111" s="107">
        <f>IF(I111="SI",G111-H111,G111)</f>
        <v>38.209999999999994</v>
      </c>
      <c r="K111" s="194" t="s">
        <v>473</v>
      </c>
      <c r="L111" s="103">
        <v>2021</v>
      </c>
      <c r="M111" s="103">
        <v>1066</v>
      </c>
      <c r="N111" s="104" t="s">
        <v>425</v>
      </c>
      <c r="O111" s="106" t="s">
        <v>335</v>
      </c>
      <c r="P111" s="104" t="s">
        <v>336</v>
      </c>
      <c r="Q111" s="104" t="s">
        <v>337</v>
      </c>
      <c r="R111" s="103">
        <v>2</v>
      </c>
      <c r="S111" s="106" t="s">
        <v>123</v>
      </c>
      <c r="T111" s="103">
        <v>1090202</v>
      </c>
      <c r="U111" s="103">
        <v>3210</v>
      </c>
      <c r="V111" s="103">
        <v>25</v>
      </c>
      <c r="W111" s="103">
        <v>9</v>
      </c>
      <c r="X111" s="108">
        <v>2021</v>
      </c>
      <c r="Y111" s="108">
        <v>135</v>
      </c>
      <c r="Z111" s="108">
        <v>0</v>
      </c>
      <c r="AA111" s="109" t="s">
        <v>122</v>
      </c>
      <c r="AB111" s="103">
        <v>264</v>
      </c>
      <c r="AC111" s="104" t="s">
        <v>448</v>
      </c>
      <c r="AD111" s="195" t="s">
        <v>474</v>
      </c>
      <c r="AE111" s="195" t="s">
        <v>448</v>
      </c>
      <c r="AF111" s="196">
        <f>AE111-AD111</f>
        <v>-22</v>
      </c>
      <c r="AG111" s="197">
        <f t="shared" si="12"/>
        <v>38.209999999999994</v>
      </c>
      <c r="AH111" s="198">
        <f>AG111*AF111</f>
        <v>-840.6199999999999</v>
      </c>
      <c r="AI111" s="199" t="s">
        <v>125</v>
      </c>
    </row>
    <row r="112" spans="1:35" ht="15">
      <c r="A112" s="103">
        <v>2021</v>
      </c>
      <c r="B112" s="103">
        <v>99</v>
      </c>
      <c r="C112" s="104" t="s">
        <v>448</v>
      </c>
      <c r="D112" s="193" t="s">
        <v>475</v>
      </c>
      <c r="E112" s="104" t="s">
        <v>382</v>
      </c>
      <c r="F112" s="106" t="s">
        <v>476</v>
      </c>
      <c r="G112" s="107">
        <v>1449.41</v>
      </c>
      <c r="H112" s="107">
        <v>261.37</v>
      </c>
      <c r="I112" s="102" t="s">
        <v>125</v>
      </c>
      <c r="J112" s="107">
        <f>IF(I112="SI",G112-H112,G112)</f>
        <v>1449.41</v>
      </c>
      <c r="K112" s="194" t="s">
        <v>122</v>
      </c>
      <c r="L112" s="103">
        <v>2021</v>
      </c>
      <c r="M112" s="103">
        <v>870</v>
      </c>
      <c r="N112" s="104" t="s">
        <v>385</v>
      </c>
      <c r="O112" s="106" t="s">
        <v>477</v>
      </c>
      <c r="P112" s="104" t="s">
        <v>478</v>
      </c>
      <c r="Q112" s="104" t="s">
        <v>479</v>
      </c>
      <c r="R112" s="103">
        <v>3</v>
      </c>
      <c r="S112" s="106" t="s">
        <v>321</v>
      </c>
      <c r="T112" s="103">
        <v>1010103</v>
      </c>
      <c r="U112" s="103">
        <v>30</v>
      </c>
      <c r="V112" s="103">
        <v>10</v>
      </c>
      <c r="W112" s="103">
        <v>3</v>
      </c>
      <c r="X112" s="108">
        <v>2020</v>
      </c>
      <c r="Y112" s="108">
        <v>292</v>
      </c>
      <c r="Z112" s="108">
        <v>0</v>
      </c>
      <c r="AA112" s="109" t="s">
        <v>122</v>
      </c>
      <c r="AB112" s="103">
        <v>276</v>
      </c>
      <c r="AC112" s="104" t="s">
        <v>448</v>
      </c>
      <c r="AD112" s="195" t="s">
        <v>389</v>
      </c>
      <c r="AE112" s="195" t="s">
        <v>448</v>
      </c>
      <c r="AF112" s="196">
        <f>AE112-AD112</f>
        <v>-7</v>
      </c>
      <c r="AG112" s="197">
        <f t="shared" si="12"/>
        <v>1449.41</v>
      </c>
      <c r="AH112" s="198">
        <f>AG112*AF112</f>
        <v>-10145.87</v>
      </c>
      <c r="AI112" s="199" t="s">
        <v>125</v>
      </c>
    </row>
    <row r="113" spans="1:35" ht="15">
      <c r="A113" s="103">
        <v>2021</v>
      </c>
      <c r="B113" s="103">
        <v>100</v>
      </c>
      <c r="C113" s="104" t="s">
        <v>372</v>
      </c>
      <c r="D113" s="193" t="s">
        <v>349</v>
      </c>
      <c r="E113" s="104" t="s">
        <v>425</v>
      </c>
      <c r="F113" s="106" t="s">
        <v>480</v>
      </c>
      <c r="G113" s="107">
        <v>309.06</v>
      </c>
      <c r="H113" s="107">
        <v>55.73</v>
      </c>
      <c r="I113" s="102" t="s">
        <v>117</v>
      </c>
      <c r="J113" s="107">
        <f>IF(I113="SI",G113-H113,G113)</f>
        <v>253.33</v>
      </c>
      <c r="K113" s="194" t="s">
        <v>481</v>
      </c>
      <c r="L113" s="103">
        <v>2021</v>
      </c>
      <c r="M113" s="103">
        <v>1071</v>
      </c>
      <c r="N113" s="104" t="s">
        <v>425</v>
      </c>
      <c r="O113" s="106" t="s">
        <v>482</v>
      </c>
      <c r="P113" s="104" t="s">
        <v>483</v>
      </c>
      <c r="Q113" s="104" t="s">
        <v>484</v>
      </c>
      <c r="R113" s="103">
        <v>2</v>
      </c>
      <c r="S113" s="106" t="s">
        <v>123</v>
      </c>
      <c r="T113" s="103">
        <v>1010203</v>
      </c>
      <c r="U113" s="103">
        <v>140</v>
      </c>
      <c r="V113" s="103">
        <v>22</v>
      </c>
      <c r="W113" s="103">
        <v>1</v>
      </c>
      <c r="X113" s="108">
        <v>2020</v>
      </c>
      <c r="Y113" s="108">
        <v>363</v>
      </c>
      <c r="Z113" s="108">
        <v>0</v>
      </c>
      <c r="AA113" s="109" t="s">
        <v>122</v>
      </c>
      <c r="AB113" s="103">
        <v>278</v>
      </c>
      <c r="AC113" s="104" t="s">
        <v>372</v>
      </c>
      <c r="AD113" s="195" t="s">
        <v>474</v>
      </c>
      <c r="AE113" s="195" t="s">
        <v>372</v>
      </c>
      <c r="AF113" s="196">
        <f>AE113-AD113</f>
        <v>-21</v>
      </c>
      <c r="AG113" s="197">
        <f t="shared" si="12"/>
        <v>253.33</v>
      </c>
      <c r="AH113" s="198">
        <f>AG113*AF113</f>
        <v>-5319.93</v>
      </c>
      <c r="AI113" s="199" t="s">
        <v>125</v>
      </c>
    </row>
    <row r="114" spans="1:35" ht="15">
      <c r="A114" s="103"/>
      <c r="B114" s="103"/>
      <c r="C114" s="104"/>
      <c r="D114" s="193"/>
      <c r="E114" s="104"/>
      <c r="F114" s="106"/>
      <c r="G114" s="107"/>
      <c r="H114" s="107"/>
      <c r="I114" s="102"/>
      <c r="J114" s="107"/>
      <c r="K114" s="194"/>
      <c r="L114" s="103"/>
      <c r="M114" s="103"/>
      <c r="N114" s="104"/>
      <c r="O114" s="106"/>
      <c r="P114" s="104"/>
      <c r="Q114" s="104"/>
      <c r="R114" s="103"/>
      <c r="S114" s="106"/>
      <c r="T114" s="103"/>
      <c r="U114" s="103"/>
      <c r="V114" s="103"/>
      <c r="W114" s="103"/>
      <c r="X114" s="108"/>
      <c r="Y114" s="108"/>
      <c r="Z114" s="108"/>
      <c r="AA114" s="109"/>
      <c r="AB114" s="103"/>
      <c r="AC114" s="104"/>
      <c r="AD114" s="200"/>
      <c r="AE114" s="200"/>
      <c r="AF114" s="201"/>
      <c r="AG114" s="202"/>
      <c r="AH114" s="202"/>
      <c r="AI114" s="203"/>
    </row>
    <row r="115" spans="1:35" ht="15">
      <c r="A115" s="103"/>
      <c r="B115" s="103"/>
      <c r="C115" s="104"/>
      <c r="D115" s="193"/>
      <c r="E115" s="104"/>
      <c r="F115" s="106"/>
      <c r="G115" s="107"/>
      <c r="H115" s="107"/>
      <c r="I115" s="102"/>
      <c r="J115" s="107"/>
      <c r="K115" s="194"/>
      <c r="L115" s="103"/>
      <c r="M115" s="103"/>
      <c r="N115" s="104"/>
      <c r="O115" s="106"/>
      <c r="P115" s="104"/>
      <c r="Q115" s="104"/>
      <c r="R115" s="103"/>
      <c r="S115" s="106"/>
      <c r="T115" s="103"/>
      <c r="U115" s="103"/>
      <c r="V115" s="103"/>
      <c r="W115" s="103"/>
      <c r="X115" s="108"/>
      <c r="Y115" s="108"/>
      <c r="Z115" s="108"/>
      <c r="AA115" s="109"/>
      <c r="AB115" s="103"/>
      <c r="AC115" s="104"/>
      <c r="AD115" s="200"/>
      <c r="AE115" s="200"/>
      <c r="AF115" s="204" t="s">
        <v>485</v>
      </c>
      <c r="AG115" s="205">
        <f>SUM(AG8:AG113)</f>
        <v>92179.33000000003</v>
      </c>
      <c r="AH115" s="205">
        <f>SUM(AH8:AH113)</f>
        <v>-1344720.9099999995</v>
      </c>
      <c r="AI115" s="203"/>
    </row>
    <row r="116" spans="1:35" ht="15">
      <c r="A116" s="103"/>
      <c r="B116" s="103"/>
      <c r="C116" s="104"/>
      <c r="D116" s="193"/>
      <c r="E116" s="104"/>
      <c r="F116" s="106"/>
      <c r="G116" s="107"/>
      <c r="H116" s="107"/>
      <c r="I116" s="102"/>
      <c r="J116" s="107"/>
      <c r="K116" s="194"/>
      <c r="L116" s="103"/>
      <c r="M116" s="103"/>
      <c r="N116" s="104"/>
      <c r="O116" s="106"/>
      <c r="P116" s="104"/>
      <c r="Q116" s="104"/>
      <c r="R116" s="103"/>
      <c r="S116" s="106"/>
      <c r="T116" s="103"/>
      <c r="U116" s="103"/>
      <c r="V116" s="103"/>
      <c r="W116" s="103"/>
      <c r="X116" s="108"/>
      <c r="Y116" s="108"/>
      <c r="Z116" s="108"/>
      <c r="AA116" s="109"/>
      <c r="AB116" s="103"/>
      <c r="AC116" s="104"/>
      <c r="AD116" s="200"/>
      <c r="AE116" s="200"/>
      <c r="AF116" s="204" t="s">
        <v>486</v>
      </c>
      <c r="AG116" s="205"/>
      <c r="AH116" s="205">
        <f>IF(AG115&lt;&gt;0,AH115/AG115,0)</f>
        <v>-14.58809594298417</v>
      </c>
      <c r="AI116" s="203"/>
    </row>
    <row r="117" spans="3:34" ht="15">
      <c r="C117" s="102"/>
      <c r="D117" s="102"/>
      <c r="E117" s="102"/>
      <c r="F117" s="102"/>
      <c r="G117" s="102"/>
      <c r="H117" s="102"/>
      <c r="I117" s="102"/>
      <c r="J117" s="102"/>
      <c r="N117" s="102"/>
      <c r="O117" s="102"/>
      <c r="P117" s="102"/>
      <c r="Q117" s="102"/>
      <c r="S117" s="102"/>
      <c r="AC117" s="102"/>
      <c r="AD117" s="102"/>
      <c r="AE117" s="102"/>
      <c r="AG117" s="113"/>
      <c r="AH117" s="113"/>
    </row>
    <row r="118" spans="3:34" ht="15">
      <c r="C118" s="102"/>
      <c r="D118" s="102"/>
      <c r="E118" s="102"/>
      <c r="F118" s="102"/>
      <c r="G118" s="102"/>
      <c r="H118" s="102"/>
      <c r="I118" s="102"/>
      <c r="J118" s="102"/>
      <c r="N118" s="102"/>
      <c r="O118" s="102"/>
      <c r="P118" s="102"/>
      <c r="Q118" s="102"/>
      <c r="S118" s="102"/>
      <c r="AC118" s="102"/>
      <c r="AD118" s="102"/>
      <c r="AE118" s="102"/>
      <c r="AF118" s="102"/>
      <c r="AG118" s="102"/>
      <c r="AH118" s="113"/>
    </row>
    <row r="119" spans="3:34" ht="15">
      <c r="C119" s="102"/>
      <c r="D119" s="102"/>
      <c r="E119" s="102"/>
      <c r="F119" s="102"/>
      <c r="G119" s="102"/>
      <c r="H119" s="102"/>
      <c r="I119" s="102"/>
      <c r="J119" s="102"/>
      <c r="N119" s="102"/>
      <c r="O119" s="102"/>
      <c r="P119" s="102"/>
      <c r="Q119" s="102"/>
      <c r="S119" s="102"/>
      <c r="AC119" s="102"/>
      <c r="AD119" s="102"/>
      <c r="AE119" s="102"/>
      <c r="AF119" s="102"/>
      <c r="AG119" s="102"/>
      <c r="AH119" s="113"/>
    </row>
    <row r="120" spans="3:34" ht="15">
      <c r="C120" s="102"/>
      <c r="D120" s="102"/>
      <c r="E120" s="102"/>
      <c r="F120" s="102"/>
      <c r="G120" s="102"/>
      <c r="H120" s="102"/>
      <c r="I120" s="102"/>
      <c r="J120" s="102"/>
      <c r="N120" s="102"/>
      <c r="O120" s="102"/>
      <c r="P120" s="102"/>
      <c r="Q120" s="102"/>
      <c r="S120" s="102"/>
      <c r="AC120" s="102"/>
      <c r="AD120" s="102"/>
      <c r="AE120" s="102"/>
      <c r="AF120" s="102"/>
      <c r="AG120" s="102"/>
      <c r="AH120" s="113"/>
    </row>
    <row r="121" spans="3:34" ht="15">
      <c r="C121" s="102"/>
      <c r="D121" s="102"/>
      <c r="E121" s="102"/>
      <c r="F121" s="102"/>
      <c r="G121" s="102"/>
      <c r="H121" s="102"/>
      <c r="I121" s="102"/>
      <c r="J121" s="102"/>
      <c r="N121" s="102"/>
      <c r="O121" s="102"/>
      <c r="P121" s="102"/>
      <c r="Q121" s="102"/>
      <c r="S121" s="102"/>
      <c r="AC121" s="102"/>
      <c r="AD121" s="102"/>
      <c r="AE121" s="102"/>
      <c r="AF121" s="102"/>
      <c r="AG121" s="102"/>
      <c r="AH121" s="113"/>
    </row>
    <row r="122" spans="3:34" ht="15">
      <c r="C122" s="102"/>
      <c r="D122" s="102"/>
      <c r="E122" s="102"/>
      <c r="F122" s="102"/>
      <c r="G122" s="102"/>
      <c r="H122" s="102"/>
      <c r="I122" s="102"/>
      <c r="J122" s="102"/>
      <c r="N122" s="102"/>
      <c r="O122" s="102"/>
      <c r="P122" s="102"/>
      <c r="Q122" s="102"/>
      <c r="S122" s="102"/>
      <c r="AC122" s="102"/>
      <c r="AD122" s="102"/>
      <c r="AE122" s="102"/>
      <c r="AF122" s="102"/>
      <c r="AG122" s="102"/>
      <c r="AH122" s="113"/>
    </row>
    <row r="123" spans="3:34" ht="15">
      <c r="C123" s="102"/>
      <c r="D123" s="102"/>
      <c r="E123" s="102"/>
      <c r="F123" s="102"/>
      <c r="G123" s="102"/>
      <c r="H123" s="102"/>
      <c r="I123" s="102"/>
      <c r="J123" s="102"/>
      <c r="N123" s="102"/>
      <c r="O123" s="102"/>
      <c r="P123" s="102"/>
      <c r="Q123" s="102"/>
      <c r="S123" s="102"/>
      <c r="AC123" s="102"/>
      <c r="AD123" s="102"/>
      <c r="AE123" s="102"/>
      <c r="AF123" s="102"/>
      <c r="AG123" s="102"/>
      <c r="AH123" s="113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16 I7:I11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2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2" customWidth="1"/>
    <col min="8" max="8" width="5.7109375" style="102" customWidth="1"/>
    <col min="9" max="9" width="20.7109375" style="102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2" customWidth="1"/>
    <col min="14" max="16384" width="9.140625" style="102" customWidth="1"/>
  </cols>
  <sheetData>
    <row r="1" spans="1:13" s="85" customFormat="1" ht="22.5" customHeight="1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3" s="92" customFormat="1" ht="15" customHeight="1">
      <c r="A2" s="86"/>
      <c r="B2" s="88"/>
      <c r="C2" s="89"/>
      <c r="D2" s="89"/>
      <c r="E2" s="124"/>
      <c r="F2" s="89"/>
      <c r="G2" s="87"/>
      <c r="H2" s="87"/>
      <c r="I2" s="87"/>
      <c r="J2" s="88"/>
      <c r="K2" s="21"/>
      <c r="L2" s="21"/>
      <c r="M2" s="174"/>
    </row>
    <row r="3" spans="1:13" s="85" customFormat="1" ht="22.5" customHeight="1">
      <c r="A3" s="262" t="s">
        <v>100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85" customFormat="1" ht="22.5" customHeight="1">
      <c r="A4" s="93"/>
      <c r="B4" s="96"/>
      <c r="C4" s="166"/>
      <c r="D4" s="166"/>
      <c r="E4" s="125"/>
      <c r="F4" s="166"/>
      <c r="J4" s="165"/>
      <c r="K4" s="152"/>
      <c r="L4" s="152"/>
      <c r="M4" s="151"/>
    </row>
    <row r="5" spans="1:15" s="85" customFormat="1" ht="32.25" customHeight="1">
      <c r="A5" s="257" t="s">
        <v>99</v>
      </c>
      <c r="B5" s="258"/>
      <c r="C5" s="173" t="s">
        <v>98</v>
      </c>
      <c r="D5" s="172"/>
      <c r="E5" s="171" t="str">
        <f>IF(OR(L13="SI",L15="SI"),"SI","NO")</f>
        <v>SI</v>
      </c>
      <c r="F5" s="148"/>
      <c r="G5" s="148"/>
      <c r="H5" s="148"/>
      <c r="I5" s="148"/>
      <c r="J5" s="148"/>
      <c r="K5" s="148"/>
      <c r="L5" s="148"/>
      <c r="M5" s="146"/>
      <c r="N5" s="243" t="s">
        <v>97</v>
      </c>
      <c r="O5" s="244"/>
    </row>
    <row r="6" spans="1:13" s="85" customFormat="1" ht="22.5" customHeight="1">
      <c r="A6" s="93"/>
      <c r="B6" s="96"/>
      <c r="C6" s="97"/>
      <c r="D6" s="166"/>
      <c r="E6" s="170"/>
      <c r="F6" s="166"/>
      <c r="J6" s="165"/>
      <c r="K6" s="152"/>
      <c r="L6" s="152"/>
      <c r="M6" s="151"/>
    </row>
    <row r="7" spans="1:16" s="85" customFormat="1" ht="22.5" customHeight="1">
      <c r="A7" s="247" t="s">
        <v>96</v>
      </c>
      <c r="B7" s="266"/>
      <c r="C7" s="150">
        <f>Debiti!G6</f>
        <v>0</v>
      </c>
      <c r="D7" s="148"/>
      <c r="E7" s="252" t="s">
        <v>110</v>
      </c>
      <c r="F7" s="253"/>
      <c r="G7" s="253"/>
      <c r="H7" s="92"/>
      <c r="I7" s="169"/>
      <c r="J7" s="168"/>
      <c r="K7" s="92"/>
      <c r="L7" s="159"/>
      <c r="M7" s="167"/>
      <c r="N7" s="243" t="s">
        <v>95</v>
      </c>
      <c r="O7" s="244"/>
      <c r="P7" s="244"/>
    </row>
    <row r="8" spans="1:13" s="85" customFormat="1" ht="22.5" customHeight="1">
      <c r="A8" s="93"/>
      <c r="B8" s="96"/>
      <c r="C8" s="97"/>
      <c r="D8" s="166"/>
      <c r="E8" s="125"/>
      <c r="F8" s="97"/>
      <c r="G8" s="94"/>
      <c r="J8" s="165"/>
      <c r="K8" s="152"/>
      <c r="L8" s="152"/>
      <c r="M8" s="151"/>
    </row>
    <row r="9" spans="1:13" s="85" customFormat="1" ht="22.5" customHeight="1">
      <c r="A9" s="259" t="s">
        <v>94</v>
      </c>
      <c r="B9" s="265"/>
      <c r="C9" s="160">
        <f>ElencoFatture!O6</f>
        <v>0</v>
      </c>
      <c r="D9" s="161"/>
      <c r="E9" s="259" t="s">
        <v>88</v>
      </c>
      <c r="F9" s="260" t="s">
        <v>93</v>
      </c>
      <c r="G9" s="164">
        <f>C9/100*5</f>
        <v>0</v>
      </c>
      <c r="J9" s="148"/>
      <c r="L9" s="148"/>
      <c r="M9" s="146"/>
    </row>
    <row r="10" spans="1:13" s="85" customFormat="1" ht="22.5" customHeight="1">
      <c r="A10" s="259" t="s">
        <v>92</v>
      </c>
      <c r="B10" s="260"/>
      <c r="C10" s="160">
        <f>ElencoFatture!O7</f>
        <v>0</v>
      </c>
      <c r="D10" s="161"/>
      <c r="E10" s="163"/>
      <c r="F10" s="163"/>
      <c r="G10" s="162"/>
      <c r="H10" s="148"/>
      <c r="I10" s="148"/>
      <c r="J10" s="148"/>
      <c r="K10" s="148"/>
      <c r="L10" s="148"/>
      <c r="M10" s="146"/>
    </row>
    <row r="11" spans="1:16" s="85" customFormat="1" ht="22.5" customHeight="1">
      <c r="A11" s="259" t="s">
        <v>91</v>
      </c>
      <c r="B11" s="261"/>
      <c r="C11" s="160">
        <f>ElencoFatture!O8</f>
        <v>0</v>
      </c>
      <c r="D11" s="161"/>
      <c r="E11" s="259" t="s">
        <v>88</v>
      </c>
      <c r="F11" s="265"/>
      <c r="G11" s="160">
        <f>C11/100*5</f>
        <v>0</v>
      </c>
      <c r="H11" s="148"/>
      <c r="I11" s="251"/>
      <c r="J11" s="251"/>
      <c r="K11" s="92"/>
      <c r="L11" s="159"/>
      <c r="M11" s="146"/>
      <c r="N11" s="243" t="s">
        <v>90</v>
      </c>
      <c r="O11" s="244"/>
      <c r="P11" s="244"/>
    </row>
    <row r="12" spans="1:13" s="85" customFormat="1" ht="22.5" customHeight="1">
      <c r="A12" s="157"/>
      <c r="B12" s="156"/>
      <c r="C12" s="154"/>
      <c r="D12" s="120"/>
      <c r="E12" s="155"/>
      <c r="F12" s="154"/>
      <c r="G12" s="153"/>
      <c r="I12" s="94"/>
      <c r="J12" s="96"/>
      <c r="K12" s="152"/>
      <c r="L12" s="95"/>
      <c r="M12" s="151"/>
    </row>
    <row r="13" spans="1:15" s="85" customFormat="1" ht="22.5" customHeight="1">
      <c r="A13" s="247" t="s">
        <v>89</v>
      </c>
      <c r="B13" s="248"/>
      <c r="C13" s="150">
        <f>C11</f>
        <v>0</v>
      </c>
      <c r="D13" s="158"/>
      <c r="E13" s="247" t="s">
        <v>88</v>
      </c>
      <c r="F13" s="248"/>
      <c r="G13" s="149">
        <f>C13/100*5</f>
        <v>0</v>
      </c>
      <c r="H13" s="148"/>
      <c r="I13" s="249" t="s">
        <v>87</v>
      </c>
      <c r="J13" s="250"/>
      <c r="L13" s="147" t="str">
        <f>IF(C7&lt;=G13,"SI","NO")</f>
        <v>SI</v>
      </c>
      <c r="M13" s="146"/>
      <c r="N13" s="245" t="s">
        <v>86</v>
      </c>
      <c r="O13" s="246"/>
    </row>
    <row r="14" spans="1:13" s="85" customFormat="1" ht="22.5" customHeight="1">
      <c r="A14" s="157"/>
      <c r="B14" s="156"/>
      <c r="C14" s="154"/>
      <c r="D14" s="120"/>
      <c r="E14" s="155"/>
      <c r="F14" s="154"/>
      <c r="G14" s="153"/>
      <c r="I14" s="94"/>
      <c r="J14" s="96"/>
      <c r="K14" s="152"/>
      <c r="L14" s="95"/>
      <c r="M14" s="151"/>
    </row>
    <row r="15" spans="1:15" s="85" customFormat="1" ht="22.5" customHeight="1">
      <c r="A15" s="247" t="s">
        <v>85</v>
      </c>
      <c r="B15" s="266"/>
      <c r="C15" s="150">
        <v>0</v>
      </c>
      <c r="D15" s="92"/>
      <c r="E15" s="247" t="s">
        <v>84</v>
      </c>
      <c r="F15" s="248"/>
      <c r="G15" s="149">
        <f>IF(OR(C15=0,C15="0,00"),0,C7/C15)</f>
        <v>0</v>
      </c>
      <c r="H15" s="148"/>
      <c r="I15" s="249" t="s">
        <v>83</v>
      </c>
      <c r="J15" s="250"/>
      <c r="L15" s="147" t="str">
        <f>IF(G15&lt;=0.9,"SI","NO")</f>
        <v>SI</v>
      </c>
      <c r="M15" s="146"/>
      <c r="N15" s="245" t="s">
        <v>82</v>
      </c>
      <c r="O15" s="246"/>
    </row>
    <row r="16" spans="1:13" s="85" customFormat="1" ht="22.5" customHeight="1">
      <c r="A16" s="93"/>
      <c r="B16" s="96"/>
      <c r="C16" s="97"/>
      <c r="D16" s="97"/>
      <c r="E16" s="125"/>
      <c r="F16" s="97"/>
      <c r="G16" s="94"/>
      <c r="H16" s="94"/>
      <c r="I16" s="94"/>
      <c r="J16" s="96"/>
      <c r="K16" s="95"/>
      <c r="L16" s="95"/>
      <c r="M16" s="145"/>
    </row>
    <row r="17" spans="2:12" ht="15">
      <c r="B17" s="102"/>
      <c r="C17" s="102"/>
      <c r="D17" s="102"/>
      <c r="E17" s="102"/>
      <c r="F17" s="102"/>
      <c r="J17" s="102"/>
      <c r="K17" s="102"/>
      <c r="L17" s="102"/>
    </row>
    <row r="18" spans="1:13" ht="15">
      <c r="A18" s="268" t="s">
        <v>81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80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</row>
    <row r="20" spans="1:13" ht="15">
      <c r="A20" s="267" t="s">
        <v>79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</row>
    <row r="21" spans="1:13" ht="15">
      <c r="A21" s="144" t="s">
        <v>78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5">
      <c r="A22" s="267" t="s">
        <v>77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</row>
    <row r="23" spans="1:13" ht="15">
      <c r="A23" s="267" t="s">
        <v>76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3" ht="15">
      <c r="A24" s="267" t="s">
        <v>75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ht="15">
      <c r="A25" s="267" t="s">
        <v>74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ht="15">
      <c r="A26" s="143" t="s">
        <v>73</v>
      </c>
      <c r="B26" s="140"/>
      <c r="C26" s="142"/>
      <c r="D26" s="142"/>
      <c r="E26" s="142"/>
      <c r="F26" s="142"/>
      <c r="G26" s="140"/>
      <c r="H26" s="140"/>
      <c r="I26" s="140"/>
      <c r="J26" s="140"/>
      <c r="K26" s="141"/>
      <c r="L26" s="141"/>
      <c r="M26" s="140"/>
    </row>
    <row r="27" ht="15">
      <c r="A27" s="139" t="s">
        <v>72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14.00390625" style="114" customWidth="1"/>
    <col min="29" max="29" width="0" style="102" hidden="1" customWidth="1"/>
    <col min="30" max="16384" width="9.140625" style="102" customWidth="1"/>
  </cols>
  <sheetData>
    <row r="1" spans="1:28" s="85" customFormat="1" ht="22.5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21"/>
    </row>
    <row r="3" spans="1:28" s="85" customFormat="1" ht="22.5" customHeight="1">
      <c r="A3" s="262" t="s">
        <v>69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</row>
    <row r="4" spans="1:28" s="85" customFormat="1" ht="22.5" customHeight="1">
      <c r="A4" s="9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23"/>
    </row>
    <row r="5" spans="1:28" s="85" customFormat="1" ht="22.5" customHeight="1">
      <c r="A5" s="257" t="s">
        <v>70</v>
      </c>
      <c r="B5" s="270"/>
      <c r="C5" s="270"/>
      <c r="D5" s="270"/>
      <c r="E5" s="270"/>
      <c r="F5" s="271"/>
      <c r="G5" s="133">
        <v>0</v>
      </c>
      <c r="H5" s="122"/>
      <c r="I5" s="122"/>
      <c r="J5" s="122"/>
      <c r="K5" s="122"/>
      <c r="L5" s="122"/>
      <c r="M5" s="122"/>
      <c r="N5" s="12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23"/>
    </row>
    <row r="6" spans="1:28" s="85" customFormat="1" ht="22.5" customHeight="1">
      <c r="A6" s="257" t="s">
        <v>71</v>
      </c>
      <c r="B6" s="270"/>
      <c r="C6" s="270"/>
      <c r="D6" s="270"/>
      <c r="E6" s="270"/>
      <c r="F6" s="270"/>
      <c r="G6" s="134">
        <v>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23"/>
    </row>
    <row r="7" spans="1:28" s="85" customFormat="1" ht="22.5" customHeight="1">
      <c r="A7" s="93"/>
      <c r="B7" s="94"/>
      <c r="C7" s="95"/>
      <c r="D7" s="96"/>
      <c r="E7" s="95"/>
      <c r="F7" s="96"/>
      <c r="G7" s="97"/>
      <c r="H7" s="97"/>
      <c r="I7" s="125"/>
      <c r="J7" s="97"/>
      <c r="K7" s="94"/>
      <c r="L7" s="94"/>
      <c r="M7" s="94"/>
      <c r="N7" s="95"/>
      <c r="O7" s="96"/>
      <c r="P7" s="95"/>
      <c r="Q7" s="95"/>
      <c r="R7" s="94"/>
      <c r="S7" s="96"/>
      <c r="T7" s="94"/>
      <c r="U7" s="94"/>
      <c r="V7" s="94"/>
      <c r="W7" s="94"/>
      <c r="X7" s="94"/>
      <c r="Y7" s="94"/>
      <c r="Z7" s="94"/>
      <c r="AA7" s="94"/>
      <c r="AB7" s="131"/>
    </row>
    <row r="8" spans="1:28" s="85" customFormat="1" ht="22.5" customHeight="1">
      <c r="A8" s="220" t="s">
        <v>14</v>
      </c>
      <c r="B8" s="230"/>
      <c r="C8" s="231"/>
      <c r="D8" s="220" t="s">
        <v>15</v>
      </c>
      <c r="E8" s="230"/>
      <c r="F8" s="230"/>
      <c r="G8" s="230"/>
      <c r="H8" s="230"/>
      <c r="I8" s="230"/>
      <c r="J8" s="230"/>
      <c r="K8" s="231"/>
      <c r="L8" s="220" t="s">
        <v>16</v>
      </c>
      <c r="M8" s="230"/>
      <c r="N8" s="231"/>
      <c r="O8" s="220" t="s">
        <v>1</v>
      </c>
      <c r="P8" s="230"/>
      <c r="Q8" s="230"/>
      <c r="R8" s="220" t="s">
        <v>17</v>
      </c>
      <c r="S8" s="231"/>
      <c r="T8" s="220" t="s">
        <v>18</v>
      </c>
      <c r="U8" s="230"/>
      <c r="V8" s="230"/>
      <c r="W8" s="231"/>
      <c r="X8" s="220" t="s">
        <v>19</v>
      </c>
      <c r="Y8" s="230"/>
      <c r="Z8" s="230"/>
      <c r="AA8" s="98" t="s">
        <v>47</v>
      </c>
      <c r="AB8" s="98" t="s">
        <v>68</v>
      </c>
    </row>
    <row r="9" spans="1:28" ht="36" customHeight="1">
      <c r="A9" s="99" t="s">
        <v>21</v>
      </c>
      <c r="B9" s="99" t="s">
        <v>22</v>
      </c>
      <c r="C9" s="129" t="s">
        <v>25</v>
      </c>
      <c r="D9" s="99" t="s">
        <v>24</v>
      </c>
      <c r="E9" s="100" t="s">
        <v>25</v>
      </c>
      <c r="F9" s="99" t="s">
        <v>26</v>
      </c>
      <c r="G9" s="126" t="s">
        <v>63</v>
      </c>
      <c r="H9" s="101" t="s">
        <v>64</v>
      </c>
      <c r="I9" s="127" t="s">
        <v>65</v>
      </c>
      <c r="J9" s="126" t="s">
        <v>66</v>
      </c>
      <c r="K9" s="99" t="s">
        <v>28</v>
      </c>
      <c r="L9" s="99" t="s">
        <v>21</v>
      </c>
      <c r="M9" s="99" t="s">
        <v>24</v>
      </c>
      <c r="N9" s="129" t="s">
        <v>25</v>
      </c>
      <c r="O9" s="99" t="s">
        <v>30</v>
      </c>
      <c r="P9" s="100" t="s">
        <v>31</v>
      </c>
      <c r="Q9" s="100" t="s">
        <v>32</v>
      </c>
      <c r="R9" s="99" t="s">
        <v>33</v>
      </c>
      <c r="S9" s="99" t="s">
        <v>26</v>
      </c>
      <c r="T9" s="99" t="s">
        <v>33</v>
      </c>
      <c r="U9" s="99" t="s">
        <v>34</v>
      </c>
      <c r="V9" s="99" t="s">
        <v>35</v>
      </c>
      <c r="W9" s="99" t="s">
        <v>36</v>
      </c>
      <c r="X9" s="99" t="s">
        <v>21</v>
      </c>
      <c r="Y9" s="99" t="s">
        <v>24</v>
      </c>
      <c r="Z9" s="99" t="s">
        <v>37</v>
      </c>
      <c r="AA9" s="99" t="s">
        <v>25</v>
      </c>
      <c r="AB9" s="130" t="s">
        <v>67</v>
      </c>
    </row>
    <row r="10" spans="1:28" ht="15">
      <c r="A10" s="103"/>
      <c r="B10" s="103"/>
      <c r="C10" s="104"/>
      <c r="D10" s="105"/>
      <c r="E10" s="104"/>
      <c r="F10" s="106"/>
      <c r="G10" s="107"/>
      <c r="H10" s="107"/>
      <c r="I10" s="128"/>
      <c r="J10" s="107"/>
      <c r="K10" s="103"/>
      <c r="L10" s="103"/>
      <c r="M10" s="103"/>
      <c r="N10" s="104"/>
      <c r="O10" s="106"/>
      <c r="P10" s="104"/>
      <c r="Q10" s="104"/>
      <c r="R10" s="103"/>
      <c r="S10" s="106"/>
      <c r="T10" s="103"/>
      <c r="U10" s="103"/>
      <c r="V10" s="103"/>
      <c r="W10" s="103"/>
      <c r="X10" s="108"/>
      <c r="Y10" s="108"/>
      <c r="Z10" s="108"/>
      <c r="AA10" s="109"/>
      <c r="AB10" s="104"/>
    </row>
    <row r="11" spans="3:28" ht="15">
      <c r="C11" s="102"/>
      <c r="D11" s="102"/>
      <c r="E11" s="102"/>
      <c r="F11" s="102"/>
      <c r="G11" s="102"/>
      <c r="H11" s="102"/>
      <c r="I11" s="102"/>
      <c r="J11" s="102"/>
      <c r="N11" s="102"/>
      <c r="O11" s="102"/>
      <c r="P11" s="102"/>
      <c r="Q11" s="102"/>
      <c r="S11" s="102"/>
      <c r="AB11" s="102"/>
    </row>
    <row r="12" spans="3:28" ht="15">
      <c r="C12" s="102"/>
      <c r="D12" s="102"/>
      <c r="E12" s="102"/>
      <c r="F12" s="102"/>
      <c r="G12" s="102"/>
      <c r="H12" s="102"/>
      <c r="I12" s="102"/>
      <c r="J12" s="102"/>
      <c r="N12" s="102"/>
      <c r="O12" s="102"/>
      <c r="P12" s="102"/>
      <c r="Q12" s="102"/>
      <c r="S12" s="102"/>
      <c r="AB12" s="102"/>
    </row>
    <row r="13" spans="3:28" ht="15">
      <c r="C13" s="102"/>
      <c r="D13" s="102"/>
      <c r="E13" s="102"/>
      <c r="F13" s="102"/>
      <c r="G13" s="102"/>
      <c r="H13" s="102"/>
      <c r="I13" s="102"/>
      <c r="J13" s="102"/>
      <c r="N13" s="102"/>
      <c r="O13" s="102"/>
      <c r="P13" s="102"/>
      <c r="Q13" s="102"/>
      <c r="S13" s="102"/>
      <c r="AB13" s="102"/>
    </row>
    <row r="14" spans="3:28" ht="15">
      <c r="C14" s="102"/>
      <c r="D14" s="102"/>
      <c r="E14" s="102"/>
      <c r="F14" s="102"/>
      <c r="G14" s="102"/>
      <c r="H14" s="102"/>
      <c r="I14" s="102"/>
      <c r="J14" s="102"/>
      <c r="N14" s="102"/>
      <c r="O14" s="102"/>
      <c r="P14" s="102"/>
      <c r="Q14" s="102"/>
      <c r="S14" s="102"/>
      <c r="AB14" s="102"/>
    </row>
    <row r="15" spans="3:28" ht="15">
      <c r="C15" s="102"/>
      <c r="D15" s="102"/>
      <c r="E15" s="102"/>
      <c r="F15" s="102"/>
      <c r="G15" s="102"/>
      <c r="H15" s="102"/>
      <c r="I15" s="102"/>
      <c r="J15" s="102"/>
      <c r="N15" s="102"/>
      <c r="O15" s="102"/>
      <c r="P15" s="102"/>
      <c r="Q15" s="102"/>
      <c r="S15" s="102"/>
      <c r="AB15" s="102"/>
    </row>
    <row r="16" spans="3:28" ht="15">
      <c r="C16" s="102"/>
      <c r="D16" s="102"/>
      <c r="E16" s="102"/>
      <c r="F16" s="102"/>
      <c r="G16" s="102"/>
      <c r="H16" s="102"/>
      <c r="I16" s="102"/>
      <c r="J16" s="102"/>
      <c r="N16" s="102"/>
      <c r="O16" s="102"/>
      <c r="P16" s="102"/>
      <c r="Q16" s="102"/>
      <c r="S16" s="102"/>
      <c r="AB16" s="102"/>
    </row>
    <row r="17" s="102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2" hidden="1" customWidth="1"/>
    <col min="2" max="2" width="10.28125" style="102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2" customWidth="1"/>
    <col min="13" max="16" width="12.140625" style="102" customWidth="1"/>
    <col min="17" max="16384" width="9.140625" style="102" customWidth="1"/>
  </cols>
  <sheetData>
    <row r="1" spans="1:17" s="85" customFormat="1" ht="22.5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138"/>
    </row>
    <row r="2" s="92" customFormat="1" ht="15" customHeight="1"/>
    <row r="3" spans="1:17" s="85" customFormat="1" ht="22.5" customHeight="1">
      <c r="A3" s="287" t="s">
        <v>109</v>
      </c>
      <c r="B3" s="287"/>
      <c r="C3" s="287"/>
      <c r="D3" s="287"/>
      <c r="E3" s="287"/>
      <c r="F3" s="287"/>
      <c r="G3" s="287"/>
      <c r="H3" s="287"/>
      <c r="I3" s="287"/>
      <c r="J3" s="288"/>
      <c r="K3" s="288"/>
      <c r="L3" s="288"/>
      <c r="M3" s="288"/>
      <c r="N3" s="288"/>
      <c r="O3" s="288"/>
      <c r="P3" s="288"/>
      <c r="Q3" s="137"/>
    </row>
    <row r="4" spans="1:17" s="85" customFormat="1" ht="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137"/>
    </row>
    <row r="5" spans="1:17" s="85" customFormat="1" ht="22.5" customHeight="1">
      <c r="A5" s="274" t="s">
        <v>108</v>
      </c>
      <c r="B5" s="274"/>
      <c r="C5" s="274"/>
      <c r="D5" s="274"/>
      <c r="E5" s="274"/>
      <c r="F5" s="274"/>
      <c r="G5" s="274"/>
      <c r="H5" s="274"/>
      <c r="I5" s="275"/>
      <c r="J5" s="192" t="s">
        <v>107</v>
      </c>
      <c r="K5" s="136"/>
      <c r="L5" s="136"/>
      <c r="M5" s="136"/>
      <c r="N5" s="136"/>
      <c r="O5" s="136"/>
      <c r="P5" s="191"/>
      <c r="Q5" s="137"/>
    </row>
    <row r="6" spans="3:16" s="85" customFormat="1" ht="22.5" customHeight="1">
      <c r="C6" s="282" t="s">
        <v>94</v>
      </c>
      <c r="D6" s="283"/>
      <c r="E6" s="283"/>
      <c r="F6" s="283"/>
      <c r="G6" s="284"/>
      <c r="H6" s="185">
        <v>0</v>
      </c>
      <c r="I6" s="189"/>
      <c r="J6" s="280" t="s">
        <v>94</v>
      </c>
      <c r="K6" s="280"/>
      <c r="L6" s="280"/>
      <c r="M6" s="280"/>
      <c r="N6" s="281"/>
      <c r="O6" s="190">
        <v>0</v>
      </c>
      <c r="P6" s="189"/>
    </row>
    <row r="7" spans="3:16" s="85" customFormat="1" ht="22.5" customHeight="1">
      <c r="C7" s="282" t="s">
        <v>92</v>
      </c>
      <c r="D7" s="283"/>
      <c r="E7" s="283"/>
      <c r="F7" s="283"/>
      <c r="G7" s="186"/>
      <c r="H7" s="185">
        <v>0</v>
      </c>
      <c r="I7" s="187"/>
      <c r="J7" s="278" t="s">
        <v>92</v>
      </c>
      <c r="K7" s="278"/>
      <c r="L7" s="278"/>
      <c r="M7" s="278"/>
      <c r="N7" s="279"/>
      <c r="O7" s="188">
        <v>0</v>
      </c>
      <c r="P7" s="187"/>
    </row>
    <row r="8" spans="3:16" s="85" customFormat="1" ht="22.5" customHeight="1">
      <c r="C8" s="282" t="s">
        <v>91</v>
      </c>
      <c r="D8" s="283"/>
      <c r="E8" s="283"/>
      <c r="F8" s="283"/>
      <c r="G8" s="186"/>
      <c r="H8" s="185">
        <f>H6-H7</f>
        <v>0</v>
      </c>
      <c r="I8" s="183"/>
      <c r="J8" s="276" t="s">
        <v>91</v>
      </c>
      <c r="K8" s="276"/>
      <c r="L8" s="276"/>
      <c r="M8" s="276"/>
      <c r="N8" s="277"/>
      <c r="O8" s="184">
        <v>0</v>
      </c>
      <c r="P8" s="183"/>
    </row>
    <row r="9" spans="3:16" s="85" customFormat="1" ht="15">
      <c r="C9" s="182"/>
      <c r="D9" s="182"/>
      <c r="E9" s="182"/>
      <c r="F9" s="182"/>
      <c r="G9" s="181"/>
      <c r="H9" s="180"/>
      <c r="I9" s="153"/>
      <c r="J9" s="156"/>
      <c r="K9" s="156"/>
      <c r="L9" s="156"/>
      <c r="M9" s="156"/>
      <c r="N9" s="156"/>
      <c r="O9" s="179"/>
      <c r="P9" s="178"/>
    </row>
    <row r="10" spans="1:16" s="85" customFormat="1" ht="16.5" customHeight="1">
      <c r="A10" s="289" t="s">
        <v>106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1:16" s="85" customFormat="1" ht="22.5" customHeight="1">
      <c r="A11" s="220" t="s">
        <v>14</v>
      </c>
      <c r="B11" s="231"/>
      <c r="C11" s="220" t="s">
        <v>15</v>
      </c>
      <c r="D11" s="230"/>
      <c r="E11" s="230"/>
      <c r="F11" s="230"/>
      <c r="G11" s="230"/>
      <c r="H11" s="230"/>
      <c r="I11" s="231"/>
      <c r="J11" s="220" t="s">
        <v>1</v>
      </c>
      <c r="K11" s="231"/>
      <c r="L11" s="135"/>
      <c r="M11" s="220" t="s">
        <v>61</v>
      </c>
      <c r="N11" s="230"/>
      <c r="O11" s="230"/>
      <c r="P11" s="231"/>
    </row>
    <row r="12" spans="1:16" ht="36" customHeight="1">
      <c r="A12" s="99" t="s">
        <v>21</v>
      </c>
      <c r="B12" s="177" t="s">
        <v>105</v>
      </c>
      <c r="C12" s="99" t="s">
        <v>24</v>
      </c>
      <c r="D12" s="100" t="s">
        <v>25</v>
      </c>
      <c r="E12" s="176" t="s">
        <v>104</v>
      </c>
      <c r="F12" s="99" t="s">
        <v>26</v>
      </c>
      <c r="G12" s="99" t="s">
        <v>28</v>
      </c>
      <c r="H12" s="126" t="s">
        <v>63</v>
      </c>
      <c r="I12" s="101" t="s">
        <v>64</v>
      </c>
      <c r="J12" s="99" t="s">
        <v>30</v>
      </c>
      <c r="K12" s="99" t="s">
        <v>31</v>
      </c>
      <c r="L12" s="121" t="s">
        <v>103</v>
      </c>
      <c r="M12" s="119" t="s">
        <v>63</v>
      </c>
      <c r="N12" s="119" t="s">
        <v>102</v>
      </c>
      <c r="O12" s="119" t="s">
        <v>101</v>
      </c>
      <c r="P12" s="119" t="s">
        <v>62</v>
      </c>
    </row>
    <row r="13" spans="3:15" ht="15">
      <c r="C13" s="105"/>
      <c r="D13" s="104"/>
      <c r="E13" s="104"/>
      <c r="F13" s="106"/>
      <c r="G13" s="106"/>
      <c r="H13" s="107"/>
      <c r="I13" s="107"/>
      <c r="J13" s="106"/>
      <c r="K13" s="106"/>
      <c r="L13" s="104"/>
      <c r="M13" s="107"/>
      <c r="N13" s="107"/>
      <c r="O13" s="107"/>
    </row>
    <row r="14" spans="3:11" ht="15">
      <c r="C14" s="102"/>
      <c r="D14" s="102"/>
      <c r="E14" s="102"/>
      <c r="F14" s="102"/>
      <c r="G14" s="102"/>
      <c r="H14" s="102"/>
      <c r="I14" s="102"/>
      <c r="J14" s="102"/>
      <c r="K14" s="175"/>
    </row>
    <row r="15" spans="3:11" ht="15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3:11" ht="15">
      <c r="C16" s="102"/>
      <c r="D16" s="102"/>
      <c r="E16" s="102"/>
      <c r="F16" s="102"/>
      <c r="G16" s="102"/>
      <c r="H16" s="102"/>
      <c r="I16" s="102"/>
      <c r="J16" s="102"/>
      <c r="K16" s="102"/>
    </row>
    <row r="17" s="102" customFormat="1" ht="15"/>
    <row r="18" s="102" customFormat="1" ht="15"/>
    <row r="19" s="102" customFormat="1" ht="15"/>
    <row r="20" s="102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Daniele Lai</cp:lastModifiedBy>
  <cp:lastPrinted>2015-01-23T09:39:52Z</cp:lastPrinted>
  <dcterms:created xsi:type="dcterms:W3CDTF">1996-11-05T10:16:36Z</dcterms:created>
  <dcterms:modified xsi:type="dcterms:W3CDTF">2021-07-22T15:47:28Z</dcterms:modified>
  <cp:category/>
  <cp:version/>
  <cp:contentType/>
  <cp:contentStatus/>
</cp:coreProperties>
</file>